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599" firstSheet="1" activeTab="7"/>
  </bookViews>
  <sheets>
    <sheet name="ΠΙΝΑΚΑΣ 3.1.1" sheetId="1" r:id="rId1"/>
    <sheet name="ΠΙΝΑΚΑΣ 3.1.2" sheetId="2" r:id="rId2"/>
    <sheet name="ΠΙΝΑΚΑΣ 3.2.1" sheetId="3" r:id="rId3"/>
    <sheet name="ΠΙΝΑΚΑΣ 3.3.1" sheetId="4" r:id="rId4"/>
    <sheet name="ΠΙΝΑΚΑΣ 3.4.1" sheetId="5" r:id="rId5"/>
    <sheet name="ΠΙΝΑΚΑΣ 3.5.1" sheetId="6" r:id="rId6"/>
    <sheet name="ΠΙΝΑΚΑΣ 3.6.1" sheetId="7" r:id="rId7"/>
    <sheet name="ΠΙΝΑΚΑΣ 3.7.1" sheetId="8" r:id="rId8"/>
  </sheets>
  <definedNames>
    <definedName name="_xlnm.Print_Titles" localSheetId="0">'ΠΙΝΑΚΑΣ 3.1.1'!$1:$7</definedName>
    <definedName name="_xlnm.Print_Titles" localSheetId="1">'ΠΙΝΑΚΑΣ 3.1.2'!$1:$7</definedName>
  </definedNames>
  <calcPr fullCalcOnLoad="1"/>
</workbook>
</file>

<file path=xl/sharedStrings.xml><?xml version="1.0" encoding="utf-8"?>
<sst xmlns="http://schemas.openxmlformats.org/spreadsheetml/2006/main" count="284" uniqueCount="170">
  <si>
    <t>Παραγωγικό Περιβάλλον</t>
  </si>
  <si>
    <t>Βασικές υποδομές στο τομέα του περιβάλλοντος και της ενέργειας</t>
  </si>
  <si>
    <t>Βασικές μεταφορικές υποδομές</t>
  </si>
  <si>
    <t>Κοινωνία της Γνώσης και Καινοτομία</t>
  </si>
  <si>
    <t>Ε.Π. ΑΕΙΦΟΡΟΣ ΑΝΑΠΤΥΞΗ &amp; ΑΝΤΑΓΩΝΙΣΤΙΚΟΤΗΤΑ 2007 -2013</t>
  </si>
  <si>
    <t>Αύξηση της συνεισφοράς των εναλλακτικών και ανανεώσιμων πηγών ενέργειας στο ενεργειακό ισοζύγιο</t>
  </si>
  <si>
    <t>Επέκταση / Αναβάθμιση λιμενικών υποδομών</t>
  </si>
  <si>
    <t>Επέκταση / Αναβάθμιση οδικών υποδομών</t>
  </si>
  <si>
    <t>Διάχυση της χρήσης των Τεχνολογιών Πληροφορικής και Επικοινωνιών</t>
  </si>
  <si>
    <t xml:space="preserve">Ενίσχυση της Έρευνας και Τεχνολογικής Ανάπτυξης και Διευκόλυνση της Καινοτομίας </t>
  </si>
  <si>
    <t>Περιοχές της υπαίθρου: Διαφοροποίηση της οικονομικής βάσης</t>
  </si>
  <si>
    <t>a</t>
  </si>
  <si>
    <t>b</t>
  </si>
  <si>
    <t>c</t>
  </si>
  <si>
    <t>d</t>
  </si>
  <si>
    <t>e</t>
  </si>
  <si>
    <t>f</t>
  </si>
  <si>
    <t>g</t>
  </si>
  <si>
    <t>Ενίσχυση της παραγωγικής βάσης της οικονομίας και στήριξη των επιχειρήσεων</t>
  </si>
  <si>
    <t>Κοινωνία της γνώσης και προώθηση της ΕΤΑ και Καινοτομίας</t>
  </si>
  <si>
    <t xml:space="preserve">Ανθρώπινοι πόροι, Απασχόληση, Κοινωνική Συνοχή </t>
  </si>
  <si>
    <t>Υποδομές Περιβάλλοντος, Μεταφορών και Ενέργειας</t>
  </si>
  <si>
    <t>Δημιοιυργία Βιώσιμων Κοινοτήτων</t>
  </si>
  <si>
    <t>h=g/max συμβολής:(2*5)</t>
  </si>
  <si>
    <t>35, 40</t>
  </si>
  <si>
    <t>8, 57</t>
  </si>
  <si>
    <t>Αναζωογόνηση αστικών περιοχών και περιοχών της υπαίθρου</t>
  </si>
  <si>
    <t>Άξονας Προτ/τας 1</t>
  </si>
  <si>
    <t>Άξονας Προτ/τας 2</t>
  </si>
  <si>
    <t>Άξονας Προτ/τας 3</t>
  </si>
  <si>
    <t>Άξονας Προτ/τας 4</t>
  </si>
  <si>
    <t>Άξονας Προτ/τας 5</t>
  </si>
  <si>
    <t>ΘΕΜΑΤΙΚΕΣ ΠΡΟΤΕΡΑΙΟΤΗΤΕΣ ΕΣΠΑ</t>
  </si>
  <si>
    <t>Προτεραιότητες της Πολιτικής Συνοχής 2007-2013</t>
  </si>
  <si>
    <t>Άξονες Προτεραιότητας του Επιχειρησιακού Προγράμματος ¨Ανταγωνιστικότητα και Ανάπτυξη» 2007-2013</t>
  </si>
  <si>
    <t>Βασικές Υποδομές στον τομέα του Περιβάλλοντος και της Ενέργειας</t>
  </si>
  <si>
    <t>Βασικές Μεταφορικές Υποδομές</t>
  </si>
  <si>
    <t>Επέκταση και βελτίωση των μεταφορικών υποδομών</t>
  </si>
  <si>
    <t>Ενίσχυση των συνεργιών ανάμεσα στην προστασία του περιβάλλοντος και στην Ανάπτυξη</t>
  </si>
  <si>
    <t>Αντιμετώπιση του θέματος της εντατικής χρησιμοποίησης παραδοσιακών πηγών ενέργειας στην Ευρώπη</t>
  </si>
  <si>
    <t>Αύξηση και βελτίωση των επενδύσεων στην ΕΤΑ</t>
  </si>
  <si>
    <t>Διευκόλυνση της καινοτομίας και προώθηση της επιχειρηματικότητας</t>
  </si>
  <si>
    <t>Προώθηση της κοινωνίας των πληροφοριών για όλους</t>
  </si>
  <si>
    <t>Βελτίωση της πρόσβασης στη χρηματοδότηση</t>
  </si>
  <si>
    <t>Αύξηση των επενδύσεων στο ανθρώπινο κεφάλαιο μέσω της βελτίωσης της εκπαίδευσης και της ειδίκευσης</t>
  </si>
  <si>
    <t>Διοικητικές ικανότητες</t>
  </si>
  <si>
    <t>Προστασία της υγείας των εργαζομένων</t>
  </si>
  <si>
    <t>ΠΕΡΙΦΕΡΕΙΑΚΗ ΔΙΑΣΤΑΣΗ ΤΗΣ ΠΟΛΙΤΙΚΗΣ ΤΗΣ ΣΥΝΟΧΗΣ</t>
  </si>
  <si>
    <t>Η συμβολή των πόλεων στην ανάπτυξη και στην απασχόληση</t>
  </si>
  <si>
    <t>Ενίσχυση της οικονομικής διαφοροποίησης των αγροτικών περιοχών</t>
  </si>
  <si>
    <t xml:space="preserve">: Ύπαρξη άμεσης συνέργειας  </t>
  </si>
  <si>
    <t>: Ύπαρξη έμμεσης συνέργειας</t>
  </si>
  <si>
    <t>Διαφοροποίηση της οικονομίας</t>
  </si>
  <si>
    <t>Στόχοι του Εθνικού Προγράμματος Μεταρρύθμισης</t>
  </si>
  <si>
    <t>Προώθηση της ΕΤΑ, Καινοτομίας και Διάχυση της Κοινωνίας της Γνώσης</t>
  </si>
  <si>
    <t>Προώθηση Διαρθρωτικών Μετρρυθμίσεων και βελτίωση επιχειρηματικού περιβάλλοντος</t>
  </si>
  <si>
    <t>Αναβάθμιση και επέκταση βασικών υποδομών</t>
  </si>
  <si>
    <t>Εξασφάλιση προσφοράς ενέργειας, προώθηση της αξιοποίησης ανανεώσιμων πηγών ενέργειας</t>
  </si>
  <si>
    <t>Αειφόρος Ανάπτυξη</t>
  </si>
  <si>
    <t>ΑΞΟΝΕΣ ΠΡΟΤΕΡΑΙΟΤΗΤΑΣ Ε.Π. «ΑΝΤΑΓΩΝΙΣΤΙΚΟΤΗΤΑ ΚΑΙ ΑΝΑΠΤΥΞΗ» 2007-2013</t>
  </si>
  <si>
    <t>Μικροοικονομικές Κατευθυντήριες Γραμμές (Microeconomic Guidelines)</t>
  </si>
  <si>
    <t xml:space="preserve"> (7) Να αυξηθούν και να βελτιωθούν οι επενδύσεις στον τομέα της Έρευνας &amp; Ανάπτυξης, ιδίως στον ιδιωτικό τομέα, με σκοπό τη δημιουργία του Ευρωπαϊκού Χώρου της Γνώσης  </t>
  </si>
  <si>
    <t xml:space="preserve"> </t>
  </si>
  <si>
    <t xml:space="preserve">(8) Να διευκολυνθεί η καινοτομία </t>
  </si>
  <si>
    <t xml:space="preserve">(9) Να διευκολυνθεί η διάδοση και η πραγματική χρήση των Τεχνολογιών Πληροφορίας και Επικοινωνιών (ΤΠΕ) και  να οικοδομηθεί μια Κοινωνία της Πληροφορίας χωρίς αποκλεισμούς </t>
  </si>
  <si>
    <t xml:space="preserve">(10) Να ενισχυθούν τα ανταγωνιστικά πλεονεκτήματα της Ευρωπαϊκής βιομηχανικής βάσης   </t>
  </si>
  <si>
    <t xml:space="preserve">(11) Να ενθαρρυνθεί η βιώσιμη χρήση των πόρων και να ενισχυθούν οι συνέργιες μεταξύ της προστασίας του περιβάλλοντος και ανάπτυξης      </t>
  </si>
  <si>
    <t xml:space="preserve">(12) Να επεκταθεί σε έκταση και σε βάθος η Εσωτερική Αγορά </t>
  </si>
  <si>
    <t xml:space="preserve">(13)  Να εξασφαλισθούν ανοιχτές και ανταγωνιστικές αγορές εντός και εκτός της Ευρώπης και να προσκομισθούν οφέλη από την παγκοσμιοποίηση    </t>
  </si>
  <si>
    <t xml:space="preserve">(14)  Να δημιουργηθεί ελκυστικότερο  επιχειρηματικό περιβάλλον και να ενθαρρυνθεί η ιδιωτική πρωτοβουλία μέσω της βελτίωσης των κανονιστικών ρυθμίσεων    </t>
  </si>
  <si>
    <t>(15) Να προωθηθεί μία περισσότερο επιχειρηματική νοοτροπία και να δημιουργηθεί περιβάλλον που να στηρίζει τις μικρομεσαίες επιχειρήσεις (ΜΜΕ)</t>
  </si>
  <si>
    <t xml:space="preserve">(16) Να επεκταθούν και να βελτιωθούν οι ευρωπαϊκές υποδομές και να ολοκληρωθούν τα συμφωνηθέντα   διασυνοριακά έργά προτεραιότητας   </t>
  </si>
  <si>
    <t xml:space="preserve">Κατευθυντήριες Γραμμές Πολιτικών Απασχόλησης (Employment Guidelines) </t>
  </si>
  <si>
    <t xml:space="preserve">(17) Να εφαρμοσθούν πολιτικές απασχόλησης που θα στοχεύουν στην πλήρη απασχόληση, στη βελτίωση της ποιότητας και της παραγωγικότητας στην εργασία και στην ενίσχυση της κοινωνικής και εδαφικής συνοχής  </t>
  </si>
  <si>
    <t>(18) Να προωθηθεί προσέγγιση της εργασίας βασιζόμενη στον κύκλο ζωής</t>
  </si>
  <si>
    <t xml:space="preserve">(19) Να δημιουργηθούν αγορές εργασίας χωρίς αποκλεισμούς, να ενισχυθεί η ελκυστικότητα της εργασίας και να καταστεί αποδοτική για όσους αναζητούν εργασία, συμπεριλαμβανομένων μειονεκτούντων ατόμων και των αέργων    </t>
  </si>
  <si>
    <t xml:space="preserve">(20)  Να βελτιωθεί η κάλυψη των αναγκών της αγοράς εργασίας   </t>
  </si>
  <si>
    <t xml:space="preserve">(21) Να προωθηθεί η ευελιξία σε συνδυασμό με την εργασιακή ασφάλεια και να μειωθεί ο κατακερματισμός της αγοράς εργασίας, λαμβανομένου δεόντως υπόψη του ρόλου των κοινωνικών εταίρων  </t>
  </si>
  <si>
    <t xml:space="preserve">(22) Να εξασφαλισθεί ευνοϊκή  προς την απασχόληση εξέλιξη των μισθών και άλλων στοιχείων κόστους που συνδέονται με την εργασία   </t>
  </si>
  <si>
    <t xml:space="preserve">(23) Να αυξηθούν και να βελτιωθούν οι επενδύσεις σε ανθρώπινο κεφάλαιο  </t>
  </si>
  <si>
    <t xml:space="preserve">(24) Να προσαρμοσθούν τα συστήματα εκπαίδευσης και κατάρτισης  στις νέες απαιτήσεις ως προς τις δεξιότητες  </t>
  </si>
  <si>
    <t>Συνάφεια του Ε.Π. ΑΕΙΦΟΡΟΣ ΑΝΑΠΤΥΞΗ ΚΑΙ ΑΝΤΑΓΩΝΙΣΤΙΚΟΤΗΤΑ 2007-2013 με το Ε.Π ΑΛΙΕΙΑ 2007-2013</t>
  </si>
  <si>
    <t>Γενικοί Στόχοι Ε.Π ΑΛΙΕΙΑ 2007-2013</t>
  </si>
  <si>
    <t>Γενικοί Στόχοι Ε.Π ΑΕΙΦΟΡΟΣ ΑΝΑΠΤΥΞΗ &amp; ΑΝΤΑΓΩΝΙΣΤΙΚΟΤΗΤΑ \</t>
  </si>
  <si>
    <t xml:space="preserve">Η ορθολογιστική διαχείριση των αλιευτικών πόρων, η προσαρμογή της αλιευτικής προσπάθειας, η προώθηση αλιευτικών μεθόδων φιλικών προς το περιβάλλον και η ανάπτυξη των αλιευτικών δραστηριοτήτων.  </t>
  </si>
  <si>
    <t xml:space="preserve">Η αειφόρος ανάπτυξη της υδατοκαλλιέργειας με την προώθηση οικονομικά και σε σχέση με το περιβάλλον βιώσιμων επιχειρήσεων, ούτως ώστε η βιομηχανία να μπορεί να ανταπεξέλθει στις νέες συνθήκες ανταγωνισμού όπως αυτές διαμορφώνονται στη νέα αγορά. </t>
  </si>
  <si>
    <t>Η βιώσιμη ανάπτυξη του τομέα της μεταποίησης και εμπορίας προϊόντων αλιείας και υδατοκαλλιέργειας με έμφαση στην ποιότητα και την υγιεινή των προϊόντων και στην προώθηση τους σε νέες αγορές π.χ. niche markets.</t>
  </si>
  <si>
    <t xml:space="preserve">Η ανάπτυξη των αλιευτικών περιοχών, η αναβάθμιση των επαγγελματικών ικανοτήτων, η διατήρηση των θέσεων εργασίας, αλλά και η δημιουργία νέων θέσεων εργασίας στον αλιευτικό τομέα. </t>
  </si>
  <si>
    <t>Η προστασία και βελτίωση του θαλάσσιου περιβάλλοντος.</t>
  </si>
  <si>
    <t>Η ανάπτυξη των αλιευτικών υποδομών που θα εξασφαλίζουν ασφάλεια στα αλιευτικά σκάφη, διευκόλυνση στους αλιείς και συνθήκες υγιεινής στους χώρους εκφόρτωσης των αλιευτικών προϊόντων.</t>
  </si>
  <si>
    <t>Η εφαρμογή των αρχών της Κοινής Αλιευτικής Πολιτικής και της Κοινής Οργάνωσης της Αγοράς, καθώς και η εναρμόνιση της δομής του αλιευτικού τομέα με το Ευρωπαϊκό Κεκτημένο.</t>
  </si>
  <si>
    <t>Βελτίωση της ελκυστικότητας της χώρας μέσω της δημιουργίας και αναβάθμισης βασικών υποδομών</t>
  </si>
  <si>
    <t xml:space="preserve">Δημιουργία βιώσιμων κοινοτήτων στις αστικές περιοχές και στην ύπαιθρο </t>
  </si>
  <si>
    <t>Εκτιμώμενη άμεση και σημαντική συμβολή - συνέργεια</t>
  </si>
  <si>
    <t>Εκτιμώμενη έμμεση συμβολή</t>
  </si>
  <si>
    <t>Συνάφεια του Ε.Π. ΑΕΙΦΟΡΟΣ ΑΝΑΠΤΥΞΗ ΚΑΙ ΑΝΤΑΓΩΝΙΣΤΙΚΟΤΗΤΑ  2007-2013 με το Ε.Π ΑΓΡΟΤΙΚΗ ΑΝΑΠΤΥΞΗ 2007-2013</t>
  </si>
  <si>
    <t>Γενικοί Στόχοι Ε.Π ΑΓΡΟΤΙΚΗ ΑΝΑΠΤΥΞΗ 2007-2013</t>
  </si>
  <si>
    <t>Διατήρηση και ενίσχυση της ανταγωνιστικότητας στα προϊόντα που η Κύπρος έχει συγκριτικό πλεονέκτημα</t>
  </si>
  <si>
    <t>Βελτίωση του περιβάλλοντος και ενίσχυση της βιοποικιλότητας</t>
  </si>
  <si>
    <t xml:space="preserve">Ενθάρρυνση της διαφοροποίησης και βελτίωση της ποιότητας ζωής στις αγροτικές περιοχές           </t>
  </si>
  <si>
    <t xml:space="preserve"> Προώθηση της κοινωνίας της γνώσης και της καινοτομίας και βελτίωση του παραγωγικού περιβάλλοντος </t>
  </si>
  <si>
    <t>Συνάφεια του Ε.Π. ΑΕΙΦΟΡΟΣ ΑΝΑΠΤΥΞΗ ΚΑΙ ΑΝΤΑΓΩΝΙΣΤΙΚΟΤΗΤΑ  2007-2013 με το Ε.Π ΑΠΑΣΧΟΛΗΣΗ, ΑΝΘΡΩΠΙΝΟ ΚΕΦΑΛΑΙΟ  ΚΑΙ ΚΟΙΝΩΝΙΚΗ ΣΥΝΟΧΗ 2007-2013</t>
  </si>
  <si>
    <t>Γενικοί Στόχοι Ε.Π ΑΠΑΣΧΟΛΗΣΗ ΚΑΙ ΚΟΙΝΩΝΙΚΗ ΣΥΝΟΧΗ 2007-2013</t>
  </si>
  <si>
    <t xml:space="preserve">Βελτίωση του ανθρώπινου δυναμικού και αύξηση της προσαρμοστικότητας του ιδιωτικού και δημόσιου τομέα  </t>
  </si>
  <si>
    <t>Προσέλκυση και διατήρηση περισσότερων ανθρώπων στην αγορά εργασία και ενίσχυση της κοινωνικής  ενσωμάτωσης</t>
  </si>
  <si>
    <t>ΣΥΝΟΛΟ</t>
  </si>
  <si>
    <t>ΣΥΝΑΦΕΙΑ / ΣΥΜΒΟΛΗ ΑΞΟΝΩΝ Ε.Π</t>
  </si>
  <si>
    <t>Αστικές περιοχές: Η δημιουργία βιώσιμου συστήματος μεταφορών</t>
  </si>
  <si>
    <t xml:space="preserve">ΣΥΝΟΛΟ ΑΞΟΝΑ </t>
  </si>
  <si>
    <t>ΣΥΝΑΦΕΙΑ / ΣΥΜΒΟΛΗ ΑΞΟΝΑ / ΕΠΙΧΕΙΡΗΣΙΑΚΟΥ ΣΤΟΧΟΥ</t>
  </si>
  <si>
    <t>h=g/max συμβολής:(2*5*a)</t>
  </si>
  <si>
    <t>ΚΑΤΕΥΘΥΝΤΗΡΙΑ ΓΡΑΜΜΗ: Να γίνουν η Ευρώπη και οι περιφέρειές της πιο ελκυστικοί τόποι για επενδύσεις και απασχόληση.</t>
  </si>
  <si>
    <t>ΚΑΤΕΥΘΥΝΤΗΡΙΑ ΓΡΑΜΜΗ: Βελτίωση των γνώσεων και της καινοτομίας με στόχο την ανάπτυξη</t>
  </si>
  <si>
    <t>ΚΑΤΕΥΘΥΝΤΗΡΙΑ ΓΡΑΜΜΗ : Περισσότερες και καλύτερες θέσεις εργασίας</t>
  </si>
  <si>
    <t>Βελτίωση της προσαρμοστικότητας των εργαζομένων και των επιχειρήσεων και αύξηση της ευελιξίας της αγοράς εργασίας</t>
  </si>
  <si>
    <t>Προσέλκυση και διατήρηση περισσότερων ανθρώπων στην αγορά εργασίας και εκσυγχρονισμός των συστημάτων κοινωνικής προστασίας</t>
  </si>
  <si>
    <t>ΣΥΝΟΛΟ ΚΑΤΕΥΘΥΝΤΗΡΙΑΣΓΡΑΜΜΗΣ</t>
  </si>
  <si>
    <t>ΣΥΝΟΛΟ ΠΕΡΙΦΕΡΕΙΑΚΗΣ ΔΙΑΣΤΑΣΗΣ</t>
  </si>
  <si>
    <t>ΣΥΝΟΛΟΕ.Π</t>
  </si>
  <si>
    <t>ποιοτική αποτίμηση</t>
  </si>
  <si>
    <t xml:space="preserve"> ΣΥΝΑΦΕΙΑ ΤΟΥ ΕΠΙΧΕΙΡΗΣΙΑΚΟΥ ΠΡΟΓΡΑΜΜΑΤΟΣ ΜΕ ΤΟ ΕΣΠΑ (ΣΥΝΑΦΕΙΑ ΤΩΝ ΕΠΙΧΕΙΡΗΣΙΑΚΩΝ ΣΤΟΧΩΝ ΤΟΥ Ε.Π. ΜΕ ΤΙΣ ΘΕΜΑΤΙΚΕΣ ΠΡΟΤΕΡΑΙΟΤΗΤΕΣ ΤΟΥ ΕΣΠΑ</t>
  </si>
  <si>
    <t>0 = καμία συνάφεια</t>
  </si>
  <si>
    <t>1= έμμεση συνάφεια</t>
  </si>
  <si>
    <t>2= άμεση συνάφεια</t>
  </si>
  <si>
    <t>ΕΠΙΧΕΙΡΗΣΙΑΚΟΙ ΣΤΟΧΟΙ / ΑΞΟΝΕΣ ΠΡΟΤΕΡΑΙΟΤΗΤΑΣ</t>
  </si>
  <si>
    <t>ΚΩΔΙΚΟΙ ΠΑΡΕΜΒΑΣΗΣ</t>
  </si>
  <si>
    <t>Π/Υ ΑΝΑ ΕΠΙΧ. ΣΤΟΧΟ / ΑΞΟΝΑ</t>
  </si>
  <si>
    <t>ΧΡΗΜΑΤΟΔΟΤΙΚΗ ΒΑΡΥΤΗΤΑ στο Ε.Π (πλην Τ.Β)</t>
  </si>
  <si>
    <t>5, 8, 9</t>
  </si>
  <si>
    <t xml:space="preserve">Αειφόρος Ανάπτυξη και Βελτίωση της Ποιότητας ζωής </t>
  </si>
  <si>
    <t>ΣΥΝΟΛΟ ΕΠ</t>
  </si>
  <si>
    <t>ΣΥΝΑΦΕΙΑ ΣΥΝΟΛΟΥ Ε.Π.</t>
  </si>
  <si>
    <t>αποτίμηση με βάση χρηματοδοτική βαρύτητα</t>
  </si>
  <si>
    <t>Συνάφεια των Αξόνων Προτεραιότητας του ΕΠ με τους Στόχους του Εθνικού Προγράμματος Μεταρρύθμισης</t>
  </si>
  <si>
    <t>ΣΥΝΑΦΕΙΑ / ΣΥΜΒΟΛΗ ΣΥΝΟΛΟΥ Ε.Π</t>
  </si>
  <si>
    <t>Συνάφεια των Αξόνων Προτεραιότητας του ΕΠ με τις Στρατηγικές Κοινοτικές Κατευθυντήριες Γραμμές για την Πολιτική Συνοχής</t>
  </si>
  <si>
    <t>ΒΑΘΜΟΣ ΣΥΝΑΦΕΙΑΣ ΑΞΟΝΩΝ</t>
  </si>
  <si>
    <t>ΣΥΝΟΛΟ ΚΑΤΕΥΘΥΝΤΗΡΙΑΣ ΓΡΑΜΜΗΣ</t>
  </si>
  <si>
    <t>ΒΑΘΜΟΣ ΣΥΝΑΦΕΙΑΣ ΣΥΝΟΛΟΥ Ε.Π</t>
  </si>
  <si>
    <t>ΟΛΟΚΛΗΡΩΜΕΝΕΣ ΚΑΤΕΥΘΥΝΤΗΡΙΕΣ ΓΡΑΜΜΕΣ</t>
  </si>
  <si>
    <t>Συνάφεια των Αξόνων Προτεραιότητας του ΕΠ με τις Ολοκληρωμένες Κατευθυντήριες Γραμμές για τις οικονομικές πολιτικές των κρατών μελών και της Κοινότητας (2005-2008)</t>
  </si>
  <si>
    <t>Υποσύνολο Κ.Γ.Πολιτικών Απασχόλησης</t>
  </si>
  <si>
    <t>Υποσύνολο Μικροοικονομικών κατευθυντηρίων Γραμμών</t>
  </si>
  <si>
    <t xml:space="preserve">ΣΥΝΟΛΟ Κ.Γ. </t>
  </si>
  <si>
    <t>ΒΑΘΜΟΣ ΣΥΝΑΦΕΙΑΣ ΣΥΝΟΛΟΥ ΕΠ</t>
  </si>
  <si>
    <r>
      <t xml:space="preserve">1   </t>
    </r>
    <r>
      <rPr>
        <sz val="10"/>
        <rFont val="Arial"/>
        <family val="2"/>
      </rPr>
      <t>: Έμμεση συνάφεια</t>
    </r>
  </si>
  <si>
    <r>
      <t xml:space="preserve">2   </t>
    </r>
    <r>
      <rPr>
        <sz val="10"/>
        <rFont val="Arial"/>
        <family val="2"/>
      </rPr>
      <t>: Άμεση και σημαντική συνάφεια</t>
    </r>
  </si>
  <si>
    <t>Βαθμός συνάφειας αξόνων προτεραιότητας με τις μικροοικονομικές κατευθυντήριες γραμμές</t>
  </si>
  <si>
    <t>Βαθμός συνάφειας αξόνων προτεραιότητας με τις κατευθυντήριες γραμμές για την απασχόληση</t>
  </si>
  <si>
    <t>Βαθμός συνάφειας αξόνων προτεραιότητας με το σύνολο των κατευθυντηρίων γραμμών (07-24)</t>
  </si>
  <si>
    <t xml:space="preserve">Προώθηση της κοινωνίας της γνώσης και της καινοτομίας και Βελτίωση του παραγωγικού περιβάλλοντος </t>
  </si>
  <si>
    <t>ΠΙΝΑΚΑΣ  3.1.1</t>
  </si>
  <si>
    <t>ΠΙΝΑΚΑΣ 3.1.2</t>
  </si>
  <si>
    <t>ΠΙΝΑΚΑΣ 3.3.1</t>
  </si>
  <si>
    <t>ΠΙΝΑΚΑΣ 3.5.1</t>
  </si>
  <si>
    <t>ΠΙΝΑΚΑΣ 3.6.1</t>
  </si>
  <si>
    <t>ΠΙΝΑΚΑΣ 3.7.1</t>
  </si>
  <si>
    <t>ΠΙΝΑΚΑΣ 3.4.1</t>
  </si>
  <si>
    <t>ΠΙΝΑΚΑΣ 3.2.1</t>
  </si>
  <si>
    <t>Συμβολή στη διαχείριση των υγρών αποβλήτων και των υδάτινων πόρων</t>
  </si>
  <si>
    <t>44, 50</t>
  </si>
  <si>
    <t>1, 2, 3, 4, 8</t>
  </si>
  <si>
    <t>Συμβολή στην εναρμόνιση της Κύπρου με το κοινοτικό κεκτημένο στον τομέα της διαχείρισης  στερεών αποβλήτων</t>
  </si>
  <si>
    <t xml:space="preserve">Ενίσχυση των υποδομών δημόσιας τριτοβάθμιας εκπαίδευσης </t>
  </si>
  <si>
    <t>Βελτίωση της ανταγωνιστικότητας των τομέων της μεταποίησης και των υπηρεσιών</t>
  </si>
  <si>
    <t>Στήριξη των ΜΜΕ</t>
  </si>
  <si>
    <t xml:space="preserve">Αστικές περιοχές: Αναζωογόνηση του αστικού περιβάλλοντος και προώθηση της επιχειρηματικότητας </t>
  </si>
  <si>
    <t xml:space="preserve">Αστικές περιοχές: Η ανάδειξη πολιτιστικών πόρων και η δημιουργία πολιτιστικών και κοινωνικών υποδομών. </t>
  </si>
  <si>
    <t xml:space="preserve">Περιοχές της υπαίθρου: Ανάπτυξη ορεινών περιοχών και ενίσχυση της προσβασιμότητας </t>
  </si>
  <si>
    <t>74, 75</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</si>
</sst>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Ναι&quot;;&quot;Ναι&quot;;&quot;'Οχι&quot;"/>
    <numFmt numFmtId="177" formatCode="&quot;Αληθές&quot;;&quot;Αληθές&quot;;&quot;Ψευδές&quot;"/>
    <numFmt numFmtId="178" formatCode="&quot;Ενεργοποίηση&quot;;&quot;Ενεργοποίηση&quot;;&quot;Απενεργοποίηση&quot;"/>
    <numFmt numFmtId="179" formatCode="0.00000"/>
    <numFmt numFmtId="180" formatCode="0.0000"/>
    <numFmt numFmtId="181" formatCode="0.000"/>
    <numFmt numFmtId="182" formatCode="0.00000000"/>
    <numFmt numFmtId="183" formatCode="0.0000000"/>
    <numFmt numFmtId="184" formatCode="0.000000"/>
    <numFmt numFmtId="185" formatCode="#,##0.0"/>
    <numFmt numFmtId="186" formatCode="0.0000000000"/>
    <numFmt numFmtId="187" formatCode="0.0%"/>
    <numFmt numFmtId="188" formatCode="0.0"/>
    <numFmt numFmtId="189" formatCode="#,##0\ &quot;Δρχ&quot;;\-#,##0\ &quot;Δρχ&quot;"/>
    <numFmt numFmtId="190" formatCode="#,##0\ &quot;Δρχ&quot;;[Red]\-#,##0\ &quot;Δρχ&quot;"/>
    <numFmt numFmtId="191" formatCode="#,##0.00\ &quot;Δρχ&quot;;\-#,##0.00\ &quot;Δρχ&quot;"/>
    <numFmt numFmtId="192" formatCode="#,##0.00\ &quot;Δρχ&quot;;[Red]\-#,##0.00\ &quot;Δρχ&quot;"/>
    <numFmt numFmtId="193" formatCode="_-* #,##0\ &quot;Δρχ&quot;_-;\-* #,##0\ &quot;Δρχ&quot;_-;_-* &quot;-&quot;\ &quot;Δρχ&quot;_-;_-@_-"/>
    <numFmt numFmtId="194" formatCode="_-* #,##0\ _Δ_ρ_χ_-;\-* #,##0\ _Δ_ρ_χ_-;_-* &quot;-&quot;\ _Δ_ρ_χ_-;_-@_-"/>
    <numFmt numFmtId="195" formatCode="_-* #,##0.00\ &quot;Δρχ&quot;_-;\-* #,##0.00\ &quot;Δρχ&quot;_-;_-* &quot;-&quot;??\ &quot;Δρχ&quot;_-;_-@_-"/>
    <numFmt numFmtId="196" formatCode="_-* #,##0.00\ _Δ_ρ_χ_-;\-* #,##0.00\ _Δ_ρ_χ_-;_-* &quot;-&quot;??\ _Δ_ρ_χ_-;_-@_-"/>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
    <numFmt numFmtId="207" formatCode="#,##0\ &quot;Δρχ.&quot;;\-#,##0\ &quot;Δρχ.&quot;"/>
    <numFmt numFmtId="208" formatCode="#,##0\ &quot;Δρχ.&quot;;[Red]\-#,##0\ &quot;Δρχ.&quot;"/>
    <numFmt numFmtId="209" formatCode="#,##0.00\ &quot;Δρχ.&quot;;\-#,##0.00\ &quot;Δρχ.&quot;"/>
    <numFmt numFmtId="210" formatCode="#,##0.00\ &quot;Δρχ.&quot;;[Red]\-#,##0.00\ &quot;Δρχ.&quot;"/>
    <numFmt numFmtId="211" formatCode="_-* #,##0\ &quot;Δρχ.&quot;_-;\-* #,##0\ &quot;Δρχ.&quot;_-;_-* &quot;-&quot;\ &quot;Δρχ.&quot;_-;_-@_-"/>
    <numFmt numFmtId="212" formatCode="_-* #,##0\ _Δ_ρ_χ_._-;\-* #,##0\ _Δ_ρ_χ_._-;_-* &quot;-&quot;\ _Δ_ρ_χ_._-;_-@_-"/>
    <numFmt numFmtId="213" formatCode="_-* #,##0.00\ &quot;Δρχ.&quot;_-;\-* #,##0.00\ &quot;Δρχ.&quot;_-;_-* &quot;-&quot;??\ &quot;Δρχ.&quot;_-;_-@_-"/>
    <numFmt numFmtId="214" formatCode="_-* #,##0.00\ _Δ_ρ_χ_._-;\-* #,##0.00\ _Δ_ρ_χ_._-;_-* &quot;-&quot;??\ _Δ_ρ_χ_._-;_-@_-"/>
  </numFmts>
  <fonts count="48">
    <font>
      <sz val="10"/>
      <name val="Arial"/>
      <family val="0"/>
    </font>
    <font>
      <sz val="9"/>
      <name val="Arial"/>
      <family val="0"/>
    </font>
    <font>
      <u val="single"/>
      <sz val="10"/>
      <color indexed="12"/>
      <name val="Arial"/>
      <family val="0"/>
    </font>
    <font>
      <u val="single"/>
      <sz val="10"/>
      <color indexed="36"/>
      <name val="Arial"/>
      <family val="0"/>
    </font>
    <font>
      <b/>
      <i/>
      <sz val="10"/>
      <name val="Book Antiqua"/>
      <family val="1"/>
    </font>
    <font>
      <b/>
      <sz val="11"/>
      <name val="Arial"/>
      <family val="2"/>
    </font>
    <font>
      <b/>
      <i/>
      <sz val="10"/>
      <name val="Arial"/>
      <family val="2"/>
    </font>
    <font>
      <b/>
      <sz val="10"/>
      <name val="Arial"/>
      <family val="2"/>
    </font>
    <font>
      <sz val="8"/>
      <name val="Arial"/>
      <family val="2"/>
    </font>
    <font>
      <b/>
      <sz val="9"/>
      <name val="Arial"/>
      <family val="2"/>
    </font>
    <font>
      <b/>
      <i/>
      <sz val="9"/>
      <name val="Arial"/>
      <family val="2"/>
    </font>
    <font>
      <sz val="11"/>
      <name val="Arial"/>
      <family val="2"/>
    </font>
    <font>
      <i/>
      <sz val="9"/>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style="hair"/>
      <bottom>
        <color indexed="63"/>
      </bottom>
    </border>
    <border>
      <left>
        <color indexed="63"/>
      </left>
      <right style="hair"/>
      <top style="hair"/>
      <bottom style="hair"/>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cellStyleXfs>
  <cellXfs count="143">
    <xf numFmtId="0" fontId="0" fillId="0" borderId="0" xfId="0" applyAlignment="1">
      <alignment/>
    </xf>
    <xf numFmtId="0" fontId="0" fillId="0" borderId="0" xfId="0" applyFont="1" applyAlignment="1">
      <alignment/>
    </xf>
    <xf numFmtId="0" fontId="7" fillId="0" borderId="0" xfId="0" applyFont="1" applyAlignment="1">
      <alignment horizontal="justify"/>
    </xf>
    <xf numFmtId="0" fontId="0" fillId="0" borderId="0" xfId="0" applyFont="1" applyAlignment="1">
      <alignment/>
    </xf>
    <xf numFmtId="0" fontId="0" fillId="0" borderId="0" xfId="0" applyFont="1" applyAlignment="1">
      <alignment/>
    </xf>
    <xf numFmtId="0" fontId="1" fillId="0" borderId="0" xfId="0" applyFont="1" applyAlignment="1">
      <alignment/>
    </xf>
    <xf numFmtId="0" fontId="8" fillId="0" borderId="0" xfId="0" applyFont="1" applyAlignment="1">
      <alignment/>
    </xf>
    <xf numFmtId="0" fontId="8" fillId="0" borderId="0" xfId="0" applyFont="1" applyAlignment="1">
      <alignment wrapText="1"/>
    </xf>
    <xf numFmtId="0" fontId="0" fillId="0" borderId="10" xfId="0" applyFont="1" applyBorder="1" applyAlignment="1">
      <alignment/>
    </xf>
    <xf numFmtId="0" fontId="9" fillId="0" borderId="0" xfId="0" applyFont="1" applyAlignment="1">
      <alignment vertical="center" wrapText="1"/>
    </xf>
    <xf numFmtId="0" fontId="1" fillId="0" borderId="0" xfId="0" applyFont="1" applyAlignment="1">
      <alignment horizont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1" fillId="0" borderId="11" xfId="0" applyFont="1" applyBorder="1" applyAlignment="1">
      <alignment horizontal="center" wrapText="1"/>
    </xf>
    <xf numFmtId="0" fontId="10" fillId="0" borderId="11" xfId="0" applyFont="1" applyBorder="1" applyAlignment="1">
      <alignment horizontal="center" wrapText="1"/>
    </xf>
    <xf numFmtId="0" fontId="9" fillId="0" borderId="11" xfId="0" applyFont="1" applyBorder="1" applyAlignment="1">
      <alignment horizontal="justify" wrapText="1"/>
    </xf>
    <xf numFmtId="0" fontId="9" fillId="0" borderId="11" xfId="0" applyFont="1" applyBorder="1" applyAlignment="1">
      <alignment horizontal="left" vertical="center" wrapText="1"/>
    </xf>
    <xf numFmtId="3" fontId="9" fillId="0" borderId="11" xfId="0" applyNumberFormat="1" applyFont="1" applyBorder="1" applyAlignment="1">
      <alignment horizontal="right" vertical="center" wrapText="1"/>
    </xf>
    <xf numFmtId="187" fontId="9" fillId="0" borderId="11" xfId="59" applyNumberFormat="1" applyFont="1" applyBorder="1" applyAlignment="1">
      <alignment horizontal="right" vertical="center" wrapText="1"/>
    </xf>
    <xf numFmtId="1" fontId="9" fillId="0" borderId="11" xfId="0" applyNumberFormat="1" applyFont="1" applyBorder="1" applyAlignment="1">
      <alignment horizontal="center" wrapText="1"/>
    </xf>
    <xf numFmtId="188" fontId="9" fillId="0" borderId="11" xfId="0" applyNumberFormat="1" applyFont="1" applyBorder="1" applyAlignment="1">
      <alignment horizontal="center" wrapText="1"/>
    </xf>
    <xf numFmtId="2" fontId="9" fillId="0" borderId="11" xfId="0" applyNumberFormat="1" applyFont="1" applyBorder="1" applyAlignment="1">
      <alignment horizontal="center" wrapText="1"/>
    </xf>
    <xf numFmtId="2" fontId="9" fillId="0" borderId="0" xfId="0" applyNumberFormat="1" applyFont="1" applyAlignment="1">
      <alignment horizontal="center" wrapText="1"/>
    </xf>
    <xf numFmtId="0" fontId="9" fillId="0" borderId="0" xfId="0" applyFont="1" applyAlignment="1">
      <alignment horizontal="center" wrapText="1"/>
    </xf>
    <xf numFmtId="0" fontId="1" fillId="0" borderId="11" xfId="0" applyFont="1" applyBorder="1" applyAlignment="1">
      <alignment horizontal="left" wrapText="1"/>
    </xf>
    <xf numFmtId="3" fontId="1" fillId="0" borderId="11" xfId="0" applyNumberFormat="1" applyFont="1" applyBorder="1" applyAlignment="1">
      <alignment horizontal="right" wrapText="1"/>
    </xf>
    <xf numFmtId="187" fontId="1" fillId="0" borderId="11" xfId="59" applyNumberFormat="1" applyFont="1" applyBorder="1" applyAlignment="1">
      <alignment horizontal="right" vertical="center" wrapText="1"/>
    </xf>
    <xf numFmtId="1" fontId="1" fillId="0" borderId="11" xfId="0" applyNumberFormat="1" applyFont="1" applyBorder="1" applyAlignment="1">
      <alignment horizontal="center" wrapText="1"/>
    </xf>
    <xf numFmtId="2" fontId="1" fillId="0" borderId="0" xfId="0" applyNumberFormat="1" applyFont="1" applyAlignment="1">
      <alignment horizontal="center" wrapText="1"/>
    </xf>
    <xf numFmtId="181" fontId="9" fillId="0" borderId="0" xfId="0" applyNumberFormat="1" applyFont="1" applyAlignment="1">
      <alignment horizontal="center" wrapText="1"/>
    </xf>
    <xf numFmtId="181" fontId="1" fillId="0" borderId="0" xfId="0" applyNumberFormat="1" applyFont="1" applyAlignment="1">
      <alignment horizontal="center" wrapText="1"/>
    </xf>
    <xf numFmtId="0" fontId="9" fillId="0" borderId="11" xfId="0" applyFont="1" applyBorder="1" applyAlignment="1">
      <alignment wrapText="1"/>
    </xf>
    <xf numFmtId="0" fontId="9" fillId="0" borderId="11" xfId="0" applyFont="1" applyBorder="1" applyAlignment="1">
      <alignment horizontal="justify" vertical="center" wrapText="1"/>
    </xf>
    <xf numFmtId="0" fontId="1" fillId="0" borderId="11" xfId="0" applyFont="1" applyBorder="1" applyAlignment="1">
      <alignment horizontal="justify" wrapText="1"/>
    </xf>
    <xf numFmtId="3" fontId="9" fillId="0" borderId="11" xfId="0" applyNumberFormat="1" applyFont="1" applyBorder="1" applyAlignment="1">
      <alignment horizontal="justify" wrapText="1"/>
    </xf>
    <xf numFmtId="187" fontId="10" fillId="0" borderId="11" xfId="59" applyNumberFormat="1" applyFont="1" applyBorder="1" applyAlignment="1">
      <alignment horizontal="center" wrapText="1"/>
    </xf>
    <xf numFmtId="0" fontId="1" fillId="0" borderId="0" xfId="0" applyFont="1" applyAlignment="1">
      <alignment horizontal="justify" wrapText="1"/>
    </xf>
    <xf numFmtId="3" fontId="1" fillId="0" borderId="0" xfId="0" applyNumberFormat="1" applyFont="1" applyAlignment="1">
      <alignment horizontal="right" wrapText="1"/>
    </xf>
    <xf numFmtId="1" fontId="1" fillId="0" borderId="0" xfId="0" applyNumberFormat="1" applyFont="1" applyAlignment="1">
      <alignment horizontal="center" wrapText="1"/>
    </xf>
    <xf numFmtId="0" fontId="1" fillId="0" borderId="0" xfId="0" applyFont="1" applyAlignment="1">
      <alignment/>
    </xf>
    <xf numFmtId="187" fontId="10" fillId="0" borderId="0" xfId="59" applyNumberFormat="1" applyFont="1" applyAlignment="1">
      <alignment horizontal="center" wrapText="1"/>
    </xf>
    <xf numFmtId="0" fontId="10" fillId="0" borderId="0" xfId="0" applyFont="1" applyAlignment="1">
      <alignment horizontal="center" wrapText="1"/>
    </xf>
    <xf numFmtId="0" fontId="5" fillId="0" borderId="0" xfId="0" applyFont="1" applyAlignment="1">
      <alignment vertical="center" wrapText="1"/>
    </xf>
    <xf numFmtId="0" fontId="11" fillId="0" borderId="0" xfId="0" applyFont="1" applyAlignment="1">
      <alignment horizontal="center" wrapText="1"/>
    </xf>
    <xf numFmtId="0" fontId="0" fillId="0" borderId="0" xfId="0" applyFont="1" applyBorder="1" applyAlignment="1">
      <alignment horizontal="center" wrapText="1"/>
    </xf>
    <xf numFmtId="0" fontId="9" fillId="0" borderId="10" xfId="0" applyFont="1" applyBorder="1" applyAlignment="1">
      <alignment horizontal="center" vertical="center" wrapText="1"/>
    </xf>
    <xf numFmtId="0" fontId="12" fillId="0" borderId="11" xfId="0" applyFont="1" applyFill="1" applyBorder="1" applyAlignment="1">
      <alignment horizontal="center" wrapText="1"/>
    </xf>
    <xf numFmtId="0" fontId="7" fillId="0" borderId="11" xfId="0" applyFont="1" applyBorder="1" applyAlignment="1">
      <alignment horizontal="justify" wrapText="1"/>
    </xf>
    <xf numFmtId="0" fontId="7" fillId="0" borderId="11" xfId="0" applyFont="1" applyBorder="1" applyAlignment="1">
      <alignment horizontal="left" vertical="center" wrapText="1"/>
    </xf>
    <xf numFmtId="3" fontId="7" fillId="0" borderId="11" xfId="0" applyNumberFormat="1" applyFont="1" applyBorder="1" applyAlignment="1">
      <alignment horizontal="right" vertical="center" wrapText="1"/>
    </xf>
    <xf numFmtId="4" fontId="7" fillId="0" borderId="11" xfId="59" applyNumberFormat="1" applyFont="1" applyBorder="1" applyAlignment="1">
      <alignment horizontal="right" wrapText="1"/>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0" fontId="7" fillId="0" borderId="11" xfId="0" applyFont="1" applyBorder="1" applyAlignment="1">
      <alignment wrapText="1"/>
    </xf>
    <xf numFmtId="0" fontId="7" fillId="0" borderId="11" xfId="0" applyFont="1" applyBorder="1" applyAlignment="1">
      <alignment horizontal="justify" vertical="center" wrapText="1"/>
    </xf>
    <xf numFmtId="0" fontId="0" fillId="0" borderId="11" xfId="0" applyFont="1" applyBorder="1" applyAlignment="1">
      <alignment horizontal="justify" wrapText="1"/>
    </xf>
    <xf numFmtId="3" fontId="7" fillId="0" borderId="11" xfId="0" applyNumberFormat="1" applyFont="1" applyBorder="1" applyAlignment="1">
      <alignment wrapText="1"/>
    </xf>
    <xf numFmtId="4" fontId="0" fillId="0" borderId="11" xfId="0" applyNumberFormat="1" applyFont="1" applyBorder="1" applyAlignment="1">
      <alignment horizontal="right" wrapText="1"/>
    </xf>
    <xf numFmtId="0" fontId="8" fillId="0" borderId="11" xfId="0" applyFont="1" applyBorder="1" applyAlignment="1">
      <alignment horizontal="center" wrapText="1"/>
    </xf>
    <xf numFmtId="0" fontId="0" fillId="0" borderId="0" xfId="0" applyFont="1" applyBorder="1" applyAlignment="1">
      <alignment horizontal="justify" wrapText="1"/>
    </xf>
    <xf numFmtId="0" fontId="0" fillId="0" borderId="0" xfId="0" applyFont="1" applyAlignment="1">
      <alignment horizontal="center" wrapText="1"/>
    </xf>
    <xf numFmtId="3" fontId="0" fillId="0" borderId="0" xfId="0" applyNumberFormat="1" applyFont="1" applyBorder="1" applyAlignment="1">
      <alignment horizontal="right" wrapText="1"/>
    </xf>
    <xf numFmtId="4" fontId="0" fillId="0" borderId="0" xfId="0" applyNumberFormat="1" applyFont="1" applyBorder="1" applyAlignment="1">
      <alignment horizontal="right" wrapText="1"/>
    </xf>
    <xf numFmtId="2" fontId="1" fillId="0" borderId="11" xfId="0" applyNumberFormat="1" applyFont="1" applyBorder="1" applyAlignment="1">
      <alignment horizontal="center" wrapText="1"/>
    </xf>
    <xf numFmtId="9" fontId="1" fillId="0" borderId="11" xfId="59" applyFont="1" applyBorder="1" applyAlignment="1">
      <alignment horizontal="right" wrapText="1"/>
    </xf>
    <xf numFmtId="0" fontId="1" fillId="0" borderId="0" xfId="0" applyFont="1" applyBorder="1" applyAlignment="1">
      <alignment horizontal="center" wrapText="1"/>
    </xf>
    <xf numFmtId="0" fontId="0" fillId="0" borderId="0" xfId="0" applyAlignment="1">
      <alignment wrapText="1"/>
    </xf>
    <xf numFmtId="0" fontId="9" fillId="0" borderId="0" xfId="0" applyFont="1" applyAlignment="1">
      <alignment horizontal="justify" wrapText="1"/>
    </xf>
    <xf numFmtId="0" fontId="1" fillId="0" borderId="0" xfId="0" applyFont="1" applyAlignment="1">
      <alignment horizontal="justify"/>
    </xf>
    <xf numFmtId="1" fontId="1" fillId="0" borderId="0" xfId="0" applyNumberFormat="1" applyFont="1" applyAlignment="1">
      <alignment/>
    </xf>
    <xf numFmtId="0" fontId="1" fillId="0" borderId="0" xfId="0" applyFont="1" applyAlignment="1">
      <alignment wrapText="1"/>
    </xf>
    <xf numFmtId="0" fontId="6" fillId="0" borderId="0" xfId="0" applyFont="1" applyAlignment="1">
      <alignment/>
    </xf>
    <xf numFmtId="0" fontId="1" fillId="0" borderId="0" xfId="0" applyFont="1" applyBorder="1" applyAlignment="1">
      <alignment horizontal="justify" wrapText="1"/>
    </xf>
    <xf numFmtId="2" fontId="9" fillId="0" borderId="0" xfId="0" applyNumberFormat="1" applyFont="1" applyBorder="1" applyAlignment="1">
      <alignment horizontal="center" wrapText="1"/>
    </xf>
    <xf numFmtId="2" fontId="9" fillId="0" borderId="0" xfId="0" applyNumberFormat="1" applyFont="1" applyBorder="1" applyAlignment="1">
      <alignment/>
    </xf>
    <xf numFmtId="2" fontId="1" fillId="0" borderId="0" xfId="0" applyNumberFormat="1" applyFont="1" applyBorder="1" applyAlignment="1">
      <alignment/>
    </xf>
    <xf numFmtId="0" fontId="9" fillId="0" borderId="0" xfId="0" applyFont="1" applyAlignment="1">
      <alignment/>
    </xf>
    <xf numFmtId="0" fontId="9" fillId="0" borderId="10" xfId="0" applyFont="1" applyBorder="1" applyAlignment="1">
      <alignment horizontal="center"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Alignment="1">
      <alignment horizontal="center" wrapText="1"/>
    </xf>
    <xf numFmtId="0" fontId="1" fillId="0" borderId="0" xfId="0" applyFont="1" applyAlignment="1">
      <alignment/>
    </xf>
    <xf numFmtId="0" fontId="1" fillId="0" borderId="11" xfId="0" applyFont="1" applyBorder="1" applyAlignment="1">
      <alignment horizontal="justify"/>
    </xf>
    <xf numFmtId="0" fontId="11" fillId="0" borderId="0" xfId="0" applyFont="1" applyAlignment="1">
      <alignment/>
    </xf>
    <xf numFmtId="0" fontId="9" fillId="0" borderId="11" xfId="0" applyFont="1" applyBorder="1" applyAlignment="1">
      <alignment horizontal="center" wrapText="1"/>
    </xf>
    <xf numFmtId="0" fontId="1" fillId="0" borderId="0" xfId="0" applyFont="1" applyAlignment="1">
      <alignment horizontal="center"/>
    </xf>
    <xf numFmtId="0" fontId="5" fillId="0" borderId="0" xfId="0" applyFont="1" applyAlignment="1">
      <alignment horizontal="left" wrapText="1"/>
    </xf>
    <xf numFmtId="0" fontId="9" fillId="0" borderId="0" xfId="0" applyFont="1" applyAlignment="1">
      <alignment horizontal="center"/>
    </xf>
    <xf numFmtId="0" fontId="1" fillId="0" borderId="11" xfId="0" applyFont="1" applyBorder="1" applyAlignment="1">
      <alignment/>
    </xf>
    <xf numFmtId="0" fontId="9" fillId="0" borderId="0" xfId="0" applyFont="1" applyBorder="1" applyAlignment="1">
      <alignment/>
    </xf>
    <xf numFmtId="2" fontId="9" fillId="0" borderId="0" xfId="0" applyNumberFormat="1" applyFont="1" applyAlignment="1">
      <alignment/>
    </xf>
    <xf numFmtId="0" fontId="13" fillId="0" borderId="10" xfId="0" applyFont="1" applyBorder="1" applyAlignment="1">
      <alignment horizontal="justify"/>
    </xf>
    <xf numFmtId="0" fontId="9" fillId="0" borderId="11" xfId="0" applyFont="1" applyFill="1" applyBorder="1" applyAlignment="1">
      <alignment horizontal="center" vertical="center" wrapText="1"/>
    </xf>
    <xf numFmtId="0" fontId="9" fillId="0" borderId="11" xfId="0" applyFont="1" applyBorder="1" applyAlignment="1">
      <alignment horizontal="center" vertical="top" wrapText="1"/>
    </xf>
    <xf numFmtId="0" fontId="1" fillId="0" borderId="11" xfId="0" applyFont="1" applyBorder="1" applyAlignment="1">
      <alignment horizontal="justify" vertical="top" wrapText="1"/>
    </xf>
    <xf numFmtId="2" fontId="9" fillId="0" borderId="11" xfId="0" applyNumberFormat="1" applyFont="1" applyBorder="1" applyAlignment="1">
      <alignment horizontal="center" vertical="top" wrapText="1"/>
    </xf>
    <xf numFmtId="188" fontId="9" fillId="0" borderId="11" xfId="0" applyNumberFormat="1" applyFont="1" applyBorder="1" applyAlignment="1">
      <alignment horizontal="center" vertical="top" wrapText="1"/>
    </xf>
    <xf numFmtId="0" fontId="9" fillId="0" borderId="11" xfId="0" applyFont="1" applyBorder="1" applyAlignment="1">
      <alignment horizontal="justify" vertical="top"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xf>
    <xf numFmtId="2" fontId="7"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0" fillId="0" borderId="11" xfId="0" applyFont="1" applyBorder="1" applyAlignment="1">
      <alignment horizontal="center" vertical="center"/>
    </xf>
    <xf numFmtId="0" fontId="7" fillId="0" borderId="12" xfId="0" applyFont="1" applyBorder="1" applyAlignment="1">
      <alignment horizontal="justify" vertical="top" wrapText="1"/>
    </xf>
    <xf numFmtId="0" fontId="0" fillId="0" borderId="12" xfId="0" applyFont="1" applyBorder="1" applyAlignment="1">
      <alignment/>
    </xf>
    <xf numFmtId="0" fontId="1" fillId="0" borderId="11" xfId="0" applyFont="1" applyFill="1" applyBorder="1" applyAlignment="1">
      <alignment horizontal="justify" wrapText="1"/>
    </xf>
    <xf numFmtId="2" fontId="9" fillId="0" borderId="11" xfId="0" applyNumberFormat="1" applyFont="1" applyBorder="1" applyAlignment="1">
      <alignment horizontal="right"/>
    </xf>
    <xf numFmtId="0" fontId="6" fillId="0" borderId="11" xfId="0" applyFont="1" applyBorder="1" applyAlignment="1">
      <alignment wrapText="1"/>
    </xf>
    <xf numFmtId="0" fontId="10" fillId="0" borderId="11" xfId="0" applyFont="1" applyBorder="1" applyAlignment="1">
      <alignment/>
    </xf>
    <xf numFmtId="2" fontId="10" fillId="0" borderId="11" xfId="0" applyNumberFormat="1" applyFont="1" applyFill="1" applyBorder="1" applyAlignment="1">
      <alignment horizontal="right" wrapText="1"/>
    </xf>
    <xf numFmtId="2" fontId="9" fillId="0" borderId="11" xfId="0" applyNumberFormat="1" applyFont="1" applyBorder="1" applyAlignment="1">
      <alignment horizontal="center"/>
    </xf>
    <xf numFmtId="0" fontId="9" fillId="0" borderId="11" xfId="0" applyFont="1" applyBorder="1" applyAlignment="1">
      <alignment/>
    </xf>
    <xf numFmtId="1" fontId="1" fillId="0" borderId="11" xfId="0" applyNumberFormat="1" applyFont="1" applyBorder="1" applyAlignment="1">
      <alignment horizontal="center"/>
    </xf>
    <xf numFmtId="2" fontId="9" fillId="0" borderId="11" xfId="0" applyNumberFormat="1" applyFont="1" applyBorder="1" applyAlignment="1">
      <alignment/>
    </xf>
    <xf numFmtId="0" fontId="7" fillId="0" borderId="11" xfId="0" applyFont="1" applyBorder="1" applyAlignment="1">
      <alignment/>
    </xf>
    <xf numFmtId="2" fontId="9" fillId="0" borderId="11" xfId="0" applyNumberFormat="1" applyFont="1" applyFill="1" applyBorder="1" applyAlignment="1">
      <alignment horizontal="center" wrapText="1"/>
    </xf>
    <xf numFmtId="2" fontId="1" fillId="0" borderId="11" xfId="0" applyNumberFormat="1" applyFont="1" applyBorder="1" applyAlignment="1">
      <alignment/>
    </xf>
    <xf numFmtId="0" fontId="7" fillId="0" borderId="11" xfId="0" applyFont="1" applyBorder="1" applyAlignment="1">
      <alignment horizontal="center" vertical="center"/>
    </xf>
    <xf numFmtId="0" fontId="13" fillId="0" borderId="13" xfId="0" applyFont="1" applyBorder="1" applyAlignment="1">
      <alignment horizontal="justify"/>
    </xf>
    <xf numFmtId="0" fontId="9" fillId="0" borderId="13" xfId="0" applyFont="1" applyBorder="1" applyAlignment="1">
      <alignment horizontal="center" vertical="center" wrapText="1"/>
    </xf>
    <xf numFmtId="0" fontId="9" fillId="0" borderId="13" xfId="0" applyFont="1" applyBorder="1" applyAlignment="1">
      <alignment horizontal="center" wrapText="1"/>
    </xf>
    <xf numFmtId="0" fontId="1" fillId="0" borderId="12" xfId="0" applyFont="1" applyBorder="1" applyAlignment="1">
      <alignment/>
    </xf>
    <xf numFmtId="0" fontId="9" fillId="0" borderId="11" xfId="0" applyFont="1" applyBorder="1" applyAlignment="1">
      <alignment horizontal="justify"/>
    </xf>
    <xf numFmtId="0" fontId="9"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5"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9" fillId="0" borderId="11" xfId="0" applyFont="1" applyBorder="1" applyAlignment="1">
      <alignment horizontal="center" vertical="top" wrapText="1"/>
    </xf>
    <xf numFmtId="0" fontId="9" fillId="0" borderId="11" xfId="0" applyFont="1" applyBorder="1" applyAlignment="1">
      <alignment horizontal="justify" vertical="top" wrapText="1"/>
    </xf>
    <xf numFmtId="0" fontId="10" fillId="0" borderId="11" xfId="0" applyFont="1" applyFill="1" applyBorder="1" applyAlignment="1">
      <alignment horizontal="left" wrapText="1"/>
    </xf>
    <xf numFmtId="0" fontId="9" fillId="0" borderId="11" xfId="0" applyFont="1" applyFill="1" applyBorder="1" applyAlignment="1">
      <alignment horizontal="left" wrapText="1"/>
    </xf>
    <xf numFmtId="0" fontId="7" fillId="0" borderId="12" xfId="0" applyFont="1" applyBorder="1" applyAlignment="1">
      <alignment horizontal="center" vertical="top" wrapText="1"/>
    </xf>
    <xf numFmtId="0" fontId="5" fillId="0" borderId="0" xfId="0" applyFont="1" applyAlignment="1">
      <alignment horizontal="center" wrapText="1"/>
    </xf>
    <xf numFmtId="0" fontId="1" fillId="0" borderId="11" xfId="0" applyFont="1" applyBorder="1" applyAlignment="1">
      <alignment horizontal="center" vertical="center" wrapText="1"/>
    </xf>
    <xf numFmtId="0" fontId="9" fillId="0" borderId="1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Βασικό_epir"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2</xdr:col>
      <xdr:colOff>0</xdr:colOff>
      <xdr:row>26</xdr:row>
      <xdr:rowOff>0</xdr:rowOff>
    </xdr:to>
    <xdr:sp>
      <xdr:nvSpPr>
        <xdr:cNvPr id="1" name="Line 1"/>
        <xdr:cNvSpPr>
          <a:spLocks/>
        </xdr:cNvSpPr>
      </xdr:nvSpPr>
      <xdr:spPr>
        <a:xfrm flipH="1">
          <a:off x="3467100" y="8639175"/>
          <a:ext cx="0" cy="0"/>
        </a:xfrm>
        <a:prstGeom prst="line">
          <a:avLst/>
        </a:prstGeom>
        <a:no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2"/>
        <xdr:cNvSpPr>
          <a:spLocks/>
        </xdr:cNvSpPr>
      </xdr:nvSpPr>
      <xdr:spPr>
        <a:xfrm>
          <a:off x="3467100" y="8639175"/>
          <a:ext cx="0" cy="0"/>
        </a:xfrm>
        <a:prstGeom prst="line">
          <a:avLst/>
        </a:prstGeom>
        <a:no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26</xdr:row>
      <xdr:rowOff>0</xdr:rowOff>
    </xdr:from>
    <xdr:to>
      <xdr:col>2</xdr:col>
      <xdr:colOff>0</xdr:colOff>
      <xdr:row>26</xdr:row>
      <xdr:rowOff>0</xdr:rowOff>
    </xdr:to>
    <xdr:sp>
      <xdr:nvSpPr>
        <xdr:cNvPr id="3" name="Line 3"/>
        <xdr:cNvSpPr>
          <a:spLocks/>
        </xdr:cNvSpPr>
      </xdr:nvSpPr>
      <xdr:spPr>
        <a:xfrm flipH="1">
          <a:off x="3467100" y="8639175"/>
          <a:ext cx="0" cy="0"/>
        </a:xfrm>
        <a:prstGeom prst="line">
          <a:avLst/>
        </a:prstGeom>
        <a:no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26</xdr:row>
      <xdr:rowOff>0</xdr:rowOff>
    </xdr:from>
    <xdr:to>
      <xdr:col>2</xdr:col>
      <xdr:colOff>0</xdr:colOff>
      <xdr:row>26</xdr:row>
      <xdr:rowOff>0</xdr:rowOff>
    </xdr:to>
    <xdr:sp>
      <xdr:nvSpPr>
        <xdr:cNvPr id="4" name="Line 4"/>
        <xdr:cNvSpPr>
          <a:spLocks/>
        </xdr:cNvSpPr>
      </xdr:nvSpPr>
      <xdr:spPr>
        <a:xfrm>
          <a:off x="3467100" y="8639175"/>
          <a:ext cx="0" cy="0"/>
        </a:xfrm>
        <a:prstGeom prst="line">
          <a:avLst/>
        </a:prstGeom>
        <a:no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2</xdr:col>
      <xdr:colOff>0</xdr:colOff>
      <xdr:row>26</xdr:row>
      <xdr:rowOff>0</xdr:rowOff>
    </xdr:to>
    <xdr:sp>
      <xdr:nvSpPr>
        <xdr:cNvPr id="1" name="Line 1"/>
        <xdr:cNvSpPr>
          <a:spLocks/>
        </xdr:cNvSpPr>
      </xdr:nvSpPr>
      <xdr:spPr>
        <a:xfrm flipH="1">
          <a:off x="4933950" y="6924675"/>
          <a:ext cx="0" cy="0"/>
        </a:xfrm>
        <a:prstGeom prst="line">
          <a:avLst/>
        </a:prstGeom>
        <a:no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2"/>
        <xdr:cNvSpPr>
          <a:spLocks/>
        </xdr:cNvSpPr>
      </xdr:nvSpPr>
      <xdr:spPr>
        <a:xfrm>
          <a:off x="4933950" y="6924675"/>
          <a:ext cx="0" cy="0"/>
        </a:xfrm>
        <a:prstGeom prst="line">
          <a:avLst/>
        </a:prstGeom>
        <a:no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15</xdr:row>
      <xdr:rowOff>0</xdr:rowOff>
    </xdr:from>
    <xdr:to>
      <xdr:col>1</xdr:col>
      <xdr:colOff>295275</xdr:colOff>
      <xdr:row>15</xdr:row>
      <xdr:rowOff>0</xdr:rowOff>
    </xdr:to>
    <xdr:sp>
      <xdr:nvSpPr>
        <xdr:cNvPr id="1" name="Line 1"/>
        <xdr:cNvSpPr>
          <a:spLocks/>
        </xdr:cNvSpPr>
      </xdr:nvSpPr>
      <xdr:spPr>
        <a:xfrm flipH="1">
          <a:off x="3200400" y="4295775"/>
          <a:ext cx="0" cy="0"/>
        </a:xfrm>
        <a:prstGeom prst="line">
          <a:avLst/>
        </a:prstGeom>
        <a:no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15</xdr:row>
      <xdr:rowOff>0</xdr:rowOff>
    </xdr:from>
    <xdr:to>
      <xdr:col>1</xdr:col>
      <xdr:colOff>447675</xdr:colOff>
      <xdr:row>15</xdr:row>
      <xdr:rowOff>0</xdr:rowOff>
    </xdr:to>
    <xdr:sp>
      <xdr:nvSpPr>
        <xdr:cNvPr id="2" name="Line 2"/>
        <xdr:cNvSpPr>
          <a:spLocks/>
        </xdr:cNvSpPr>
      </xdr:nvSpPr>
      <xdr:spPr>
        <a:xfrm>
          <a:off x="3352800" y="4295775"/>
          <a:ext cx="0" cy="0"/>
        </a:xfrm>
        <a:prstGeom prst="line">
          <a:avLst/>
        </a:prstGeom>
        <a:no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15</xdr:row>
      <xdr:rowOff>0</xdr:rowOff>
    </xdr:from>
    <xdr:to>
      <xdr:col>1</xdr:col>
      <xdr:colOff>295275</xdr:colOff>
      <xdr:row>15</xdr:row>
      <xdr:rowOff>0</xdr:rowOff>
    </xdr:to>
    <xdr:sp>
      <xdr:nvSpPr>
        <xdr:cNvPr id="1" name="Line 1"/>
        <xdr:cNvSpPr>
          <a:spLocks/>
        </xdr:cNvSpPr>
      </xdr:nvSpPr>
      <xdr:spPr>
        <a:xfrm flipH="1">
          <a:off x="2476500" y="6257925"/>
          <a:ext cx="0" cy="0"/>
        </a:xfrm>
        <a:prstGeom prst="line">
          <a:avLst/>
        </a:prstGeom>
        <a:noFill/>
        <a:ln w="9525"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15</xdr:row>
      <xdr:rowOff>0</xdr:rowOff>
    </xdr:from>
    <xdr:to>
      <xdr:col>1</xdr:col>
      <xdr:colOff>447675</xdr:colOff>
      <xdr:row>15</xdr:row>
      <xdr:rowOff>0</xdr:rowOff>
    </xdr:to>
    <xdr:sp>
      <xdr:nvSpPr>
        <xdr:cNvPr id="2" name="Line 2"/>
        <xdr:cNvSpPr>
          <a:spLocks/>
        </xdr:cNvSpPr>
      </xdr:nvSpPr>
      <xdr:spPr>
        <a:xfrm>
          <a:off x="2628900" y="6257925"/>
          <a:ext cx="0" cy="0"/>
        </a:xfrm>
        <a:prstGeom prst="line">
          <a:avLst/>
        </a:prstGeom>
        <a:noFill/>
        <a:ln w="9525"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985"/>
  <sheetViews>
    <sheetView zoomScalePageLayoutView="0" workbookViewId="0" topLeftCell="A1">
      <selection activeCell="B18" sqref="B18"/>
    </sheetView>
  </sheetViews>
  <sheetFormatPr defaultColWidth="9.140625" defaultRowHeight="12.75"/>
  <cols>
    <col min="1" max="1" width="11.8515625" style="10" customWidth="1"/>
    <col min="2" max="2" width="40.140625" style="10" customWidth="1"/>
    <col min="3" max="3" width="12.57421875" style="10" customWidth="1"/>
    <col min="4" max="4" width="10.8515625" style="10" hidden="1" customWidth="1"/>
    <col min="5" max="5" width="9.57421875" style="10" hidden="1" customWidth="1"/>
    <col min="6" max="6" width="18.7109375" style="10" bestFit="1" customWidth="1"/>
    <col min="7" max="7" width="14.7109375" style="10" customWidth="1"/>
    <col min="8" max="8" width="13.28125" style="10" customWidth="1"/>
    <col min="9" max="9" width="14.421875" style="10" customWidth="1"/>
    <col min="10" max="10" width="13.00390625" style="10" customWidth="1"/>
    <col min="11" max="11" width="11.28125" style="10" customWidth="1"/>
    <col min="12" max="12" width="13.8515625" style="10" customWidth="1"/>
    <col min="25" max="16384" width="9.140625" style="10" customWidth="1"/>
  </cols>
  <sheetData>
    <row r="1" spans="1:24" s="43" customFormat="1" ht="15" customHeight="1">
      <c r="A1" s="128" t="s">
        <v>4</v>
      </c>
      <c r="B1" s="128"/>
      <c r="C1" s="128"/>
      <c r="D1" s="128"/>
      <c r="E1" s="128"/>
      <c r="F1" s="128"/>
      <c r="G1" s="128"/>
      <c r="H1" s="128"/>
      <c r="I1" s="128"/>
      <c r="J1" s="128"/>
      <c r="K1" s="128"/>
      <c r="L1" s="128"/>
      <c r="M1"/>
      <c r="N1"/>
      <c r="O1"/>
      <c r="P1"/>
      <c r="Q1"/>
      <c r="R1"/>
      <c r="S1"/>
      <c r="T1"/>
      <c r="U1"/>
      <c r="V1"/>
      <c r="W1"/>
      <c r="X1"/>
    </row>
    <row r="2" spans="1:24" s="43" customFormat="1" ht="15" customHeight="1">
      <c r="A2" s="128" t="s">
        <v>151</v>
      </c>
      <c r="B2" s="128"/>
      <c r="C2" s="128"/>
      <c r="D2" s="128"/>
      <c r="E2" s="128"/>
      <c r="F2" s="128"/>
      <c r="G2" s="128"/>
      <c r="H2" s="128"/>
      <c r="I2" s="128"/>
      <c r="J2" s="128"/>
      <c r="K2" s="128"/>
      <c r="L2" s="128"/>
      <c r="M2"/>
      <c r="N2"/>
      <c r="O2"/>
      <c r="P2"/>
      <c r="Q2"/>
      <c r="R2"/>
      <c r="S2"/>
      <c r="T2"/>
      <c r="U2"/>
      <c r="V2"/>
      <c r="W2"/>
      <c r="X2"/>
    </row>
    <row r="3" spans="1:24" s="43" customFormat="1" ht="31.5" customHeight="1">
      <c r="A3" s="128" t="s">
        <v>120</v>
      </c>
      <c r="B3" s="128"/>
      <c r="C3" s="128"/>
      <c r="D3" s="128"/>
      <c r="E3" s="128"/>
      <c r="F3" s="128"/>
      <c r="G3" s="128"/>
      <c r="H3" s="128"/>
      <c r="I3" s="128"/>
      <c r="J3" s="128"/>
      <c r="K3" s="128"/>
      <c r="L3" s="128"/>
      <c r="M3" s="66"/>
      <c r="N3" s="66"/>
      <c r="O3" s="66"/>
      <c r="P3" s="66"/>
      <c r="Q3" s="66"/>
      <c r="R3" s="66"/>
      <c r="S3" s="66"/>
      <c r="T3" s="66"/>
      <c r="U3" s="66"/>
      <c r="V3" s="66"/>
      <c r="W3" s="66"/>
      <c r="X3" s="66"/>
    </row>
    <row r="4" spans="1:12" ht="15" customHeight="1">
      <c r="A4" s="11"/>
      <c r="B4" s="11"/>
      <c r="C4" s="11"/>
      <c r="D4" s="11"/>
      <c r="E4" s="11"/>
      <c r="F4" s="11"/>
      <c r="G4" s="11"/>
      <c r="H4" s="11"/>
      <c r="I4" s="11"/>
      <c r="J4" s="11"/>
      <c r="K4" s="130" t="s">
        <v>119</v>
      </c>
      <c r="L4" s="130"/>
    </row>
    <row r="5" spans="1:12" ht="12.75" customHeight="1">
      <c r="A5" s="129" t="s">
        <v>124</v>
      </c>
      <c r="B5" s="129"/>
      <c r="C5" s="126" t="s">
        <v>125</v>
      </c>
      <c r="D5" s="126" t="s">
        <v>126</v>
      </c>
      <c r="E5" s="126" t="s">
        <v>127</v>
      </c>
      <c r="F5" s="127" t="s">
        <v>32</v>
      </c>
      <c r="G5" s="127"/>
      <c r="H5" s="127"/>
      <c r="I5" s="127"/>
      <c r="J5" s="127"/>
      <c r="K5" s="127"/>
      <c r="L5" s="127"/>
    </row>
    <row r="6" spans="1:12" ht="60">
      <c r="A6" s="129"/>
      <c r="B6" s="129"/>
      <c r="C6" s="126"/>
      <c r="D6" s="126"/>
      <c r="E6" s="126"/>
      <c r="F6" s="12" t="s">
        <v>18</v>
      </c>
      <c r="G6" s="12" t="s">
        <v>19</v>
      </c>
      <c r="H6" s="12" t="s">
        <v>20</v>
      </c>
      <c r="I6" s="12" t="s">
        <v>21</v>
      </c>
      <c r="J6" s="12" t="s">
        <v>22</v>
      </c>
      <c r="K6" s="13" t="s">
        <v>108</v>
      </c>
      <c r="L6" s="14" t="s">
        <v>109</v>
      </c>
    </row>
    <row r="7" spans="1:12" ht="24">
      <c r="A7" s="129"/>
      <c r="B7" s="129"/>
      <c r="C7" s="126"/>
      <c r="D7" s="126"/>
      <c r="E7" s="46" t="s">
        <v>11</v>
      </c>
      <c r="F7" s="13" t="s">
        <v>12</v>
      </c>
      <c r="G7" s="13" t="s">
        <v>13</v>
      </c>
      <c r="H7" s="13" t="s">
        <v>14</v>
      </c>
      <c r="I7" s="13" t="s">
        <v>15</v>
      </c>
      <c r="J7" s="13" t="s">
        <v>16</v>
      </c>
      <c r="K7" s="13" t="s">
        <v>17</v>
      </c>
      <c r="L7" s="13" t="s">
        <v>23</v>
      </c>
    </row>
    <row r="8" spans="1:24" s="23" customFormat="1" ht="25.5">
      <c r="A8" s="47" t="s">
        <v>27</v>
      </c>
      <c r="B8" s="48" t="s">
        <v>1</v>
      </c>
      <c r="C8" s="16"/>
      <c r="D8" s="49">
        <v>162095000</v>
      </c>
      <c r="E8" s="50">
        <f>D8/D$28</f>
        <v>0.3408967798367985</v>
      </c>
      <c r="F8" s="19">
        <f>SUM(F9:F11)</f>
        <v>0</v>
      </c>
      <c r="G8" s="19">
        <f>SUM(G9:G11)</f>
        <v>0</v>
      </c>
      <c r="H8" s="19">
        <f>SUM(H9:H11)</f>
        <v>0</v>
      </c>
      <c r="I8" s="19">
        <f>SUM(I9:I11)</f>
        <v>6</v>
      </c>
      <c r="J8" s="19">
        <f>SUM(J9:J11)</f>
        <v>2</v>
      </c>
      <c r="K8" s="20">
        <f aca="true" t="shared" si="0" ref="K8:K27">SUM(F8:J8)</f>
        <v>8</v>
      </c>
      <c r="L8" s="21">
        <f>K8/5/2/3</f>
        <v>0.26666666666666666</v>
      </c>
      <c r="M8"/>
      <c r="N8"/>
      <c r="O8"/>
      <c r="P8"/>
      <c r="Q8"/>
      <c r="R8"/>
      <c r="S8"/>
      <c r="T8"/>
      <c r="U8"/>
      <c r="V8"/>
      <c r="W8"/>
      <c r="X8"/>
    </row>
    <row r="9" spans="1:12" ht="38.25">
      <c r="A9" s="47"/>
      <c r="B9" s="51" t="s">
        <v>162</v>
      </c>
      <c r="C9" s="24" t="s">
        <v>160</v>
      </c>
      <c r="D9" s="52">
        <v>156145000</v>
      </c>
      <c r="E9" s="50">
        <f aca="true" t="shared" si="1" ref="E9:E27">D9/D$28</f>
        <v>0.3283835262507597</v>
      </c>
      <c r="F9" s="27">
        <v>0</v>
      </c>
      <c r="G9" s="27">
        <v>0</v>
      </c>
      <c r="H9" s="27">
        <v>0</v>
      </c>
      <c r="I9" s="19">
        <v>2</v>
      </c>
      <c r="J9" s="19">
        <v>1</v>
      </c>
      <c r="K9" s="20">
        <f t="shared" si="0"/>
        <v>3</v>
      </c>
      <c r="L9" s="21">
        <f>K9/5/2</f>
        <v>0.3</v>
      </c>
    </row>
    <row r="10" spans="1:12" ht="25.5">
      <c r="A10" s="47"/>
      <c r="B10" s="51" t="s">
        <v>159</v>
      </c>
      <c r="C10" s="24">
        <v>46</v>
      </c>
      <c r="D10" s="52"/>
      <c r="E10" s="50"/>
      <c r="F10" s="27">
        <v>0</v>
      </c>
      <c r="G10" s="27">
        <v>0</v>
      </c>
      <c r="H10" s="27">
        <v>0</v>
      </c>
      <c r="I10" s="19">
        <v>2</v>
      </c>
      <c r="J10" s="19">
        <v>1</v>
      </c>
      <c r="K10" s="20">
        <f t="shared" si="0"/>
        <v>3</v>
      </c>
      <c r="L10" s="21">
        <f>K10/5/2</f>
        <v>0.3</v>
      </c>
    </row>
    <row r="11" spans="1:12" ht="38.25">
      <c r="A11" s="47"/>
      <c r="B11" s="51" t="s">
        <v>5</v>
      </c>
      <c r="C11" s="24">
        <v>40</v>
      </c>
      <c r="D11" s="52">
        <v>5950000</v>
      </c>
      <c r="E11" s="50">
        <f t="shared" si="1"/>
        <v>0.012513253586038749</v>
      </c>
      <c r="F11" s="27">
        <v>0</v>
      </c>
      <c r="G11" s="27">
        <v>0</v>
      </c>
      <c r="H11" s="27">
        <v>0</v>
      </c>
      <c r="I11" s="19">
        <v>2</v>
      </c>
      <c r="J11" s="19">
        <v>0</v>
      </c>
      <c r="K11" s="20">
        <f t="shared" si="0"/>
        <v>2</v>
      </c>
      <c r="L11" s="21">
        <f>K11/5/2</f>
        <v>0.2</v>
      </c>
    </row>
    <row r="12" spans="1:24" s="23" customFormat="1" ht="25.5">
      <c r="A12" s="47" t="s">
        <v>28</v>
      </c>
      <c r="B12" s="48" t="s">
        <v>2</v>
      </c>
      <c r="C12" s="16"/>
      <c r="D12" s="49">
        <v>51109484.019999996</v>
      </c>
      <c r="E12" s="50">
        <f t="shared" si="1"/>
        <v>0.10748671162921934</v>
      </c>
      <c r="F12" s="19">
        <f>F13+F14</f>
        <v>0</v>
      </c>
      <c r="G12" s="19">
        <f>G13+G14</f>
        <v>0</v>
      </c>
      <c r="H12" s="19">
        <f>H13+H14</f>
        <v>0</v>
      </c>
      <c r="I12" s="19">
        <f>I13+I14</f>
        <v>4</v>
      </c>
      <c r="J12" s="19">
        <f>J13+J14</f>
        <v>1</v>
      </c>
      <c r="K12" s="20">
        <f t="shared" si="0"/>
        <v>5</v>
      </c>
      <c r="L12" s="21">
        <f>K12/5/2/2</f>
        <v>0.25</v>
      </c>
      <c r="M12"/>
      <c r="N12"/>
      <c r="O12"/>
      <c r="P12"/>
      <c r="Q12"/>
      <c r="R12"/>
      <c r="S12"/>
      <c r="T12"/>
      <c r="U12"/>
      <c r="V12"/>
      <c r="W12"/>
      <c r="X12"/>
    </row>
    <row r="13" spans="1:12" ht="12.75">
      <c r="A13" s="47"/>
      <c r="B13" s="51" t="s">
        <v>6</v>
      </c>
      <c r="C13" s="24">
        <v>30</v>
      </c>
      <c r="D13" s="52">
        <v>26400000</v>
      </c>
      <c r="E13" s="50">
        <f t="shared" si="1"/>
        <v>0.05552099070107949</v>
      </c>
      <c r="F13" s="27">
        <v>0</v>
      </c>
      <c r="G13" s="27">
        <v>0</v>
      </c>
      <c r="H13" s="27">
        <v>0</v>
      </c>
      <c r="I13" s="19">
        <v>2</v>
      </c>
      <c r="J13" s="19">
        <v>0</v>
      </c>
      <c r="K13" s="20">
        <f t="shared" si="0"/>
        <v>2</v>
      </c>
      <c r="L13" s="21">
        <f>K13/5/2</f>
        <v>0.2</v>
      </c>
    </row>
    <row r="14" spans="1:12" ht="12.75">
      <c r="A14" s="47"/>
      <c r="B14" s="51" t="s">
        <v>7</v>
      </c>
      <c r="C14" s="24">
        <v>20</v>
      </c>
      <c r="D14" s="52">
        <v>24709484.02</v>
      </c>
      <c r="E14" s="50">
        <f t="shared" si="1"/>
        <v>0.05196572092813986</v>
      </c>
      <c r="F14" s="27">
        <v>0</v>
      </c>
      <c r="G14" s="27">
        <v>0</v>
      </c>
      <c r="H14" s="27">
        <v>0</v>
      </c>
      <c r="I14" s="19">
        <v>2</v>
      </c>
      <c r="J14" s="19">
        <v>1</v>
      </c>
      <c r="K14" s="20">
        <f t="shared" si="0"/>
        <v>3</v>
      </c>
      <c r="L14" s="21">
        <f>K14/5/2</f>
        <v>0.3</v>
      </c>
    </row>
    <row r="15" spans="1:24" s="23" customFormat="1" ht="24.75" customHeight="1">
      <c r="A15" s="47" t="s">
        <v>29</v>
      </c>
      <c r="B15" s="48" t="s">
        <v>3</v>
      </c>
      <c r="C15" s="16"/>
      <c r="D15" s="49">
        <v>79050000</v>
      </c>
      <c r="E15" s="50">
        <f t="shared" si="1"/>
        <v>0.16624751192880052</v>
      </c>
      <c r="F15" s="19">
        <f>F16+F17+F18</f>
        <v>2</v>
      </c>
      <c r="G15" s="19">
        <f>G16+G17+G18</f>
        <v>6</v>
      </c>
      <c r="H15" s="19">
        <f>H16+H17+H18</f>
        <v>4</v>
      </c>
      <c r="I15" s="19">
        <f>I16+I17+I18</f>
        <v>0</v>
      </c>
      <c r="J15" s="19">
        <f>J16+J17+J18</f>
        <v>1</v>
      </c>
      <c r="K15" s="20">
        <f t="shared" si="0"/>
        <v>13</v>
      </c>
      <c r="L15" s="21">
        <f>K15/5/2/3</f>
        <v>0.43333333333333335</v>
      </c>
      <c r="M15"/>
      <c r="N15"/>
      <c r="O15"/>
      <c r="P15"/>
      <c r="Q15"/>
      <c r="R15"/>
      <c r="S15"/>
      <c r="T15"/>
      <c r="U15"/>
      <c r="V15"/>
      <c r="W15"/>
      <c r="X15"/>
    </row>
    <row r="16" spans="1:12" ht="25.5">
      <c r="A16" s="47"/>
      <c r="B16" s="51" t="s">
        <v>9</v>
      </c>
      <c r="C16" s="24" t="s">
        <v>161</v>
      </c>
      <c r="D16" s="52">
        <v>58750000</v>
      </c>
      <c r="E16" s="50">
        <f t="shared" si="1"/>
        <v>0.12355523498819773</v>
      </c>
      <c r="F16" s="27">
        <v>1</v>
      </c>
      <c r="G16" s="27">
        <v>2</v>
      </c>
      <c r="H16" s="27">
        <v>1</v>
      </c>
      <c r="I16" s="19">
        <v>0</v>
      </c>
      <c r="J16" s="19">
        <v>0</v>
      </c>
      <c r="K16" s="20">
        <f t="shared" si="0"/>
        <v>4</v>
      </c>
      <c r="L16" s="21">
        <f>K16/5/2</f>
        <v>0.4</v>
      </c>
    </row>
    <row r="17" spans="1:12" ht="25.5">
      <c r="A17" s="47"/>
      <c r="B17" s="51" t="s">
        <v>8</v>
      </c>
      <c r="C17" s="24">
        <v>13</v>
      </c>
      <c r="D17" s="52">
        <v>15300000</v>
      </c>
      <c r="E17" s="50">
        <f t="shared" si="1"/>
        <v>0.03217693779267107</v>
      </c>
      <c r="F17" s="27">
        <v>1</v>
      </c>
      <c r="G17" s="27">
        <v>2</v>
      </c>
      <c r="H17" s="27">
        <v>1</v>
      </c>
      <c r="I17" s="19">
        <v>0</v>
      </c>
      <c r="J17" s="19">
        <v>1</v>
      </c>
      <c r="K17" s="20">
        <f t="shared" si="0"/>
        <v>5</v>
      </c>
      <c r="L17" s="21">
        <f>K17/5/2</f>
        <v>0.5</v>
      </c>
    </row>
    <row r="18" spans="1:12" ht="25.5">
      <c r="A18" s="47"/>
      <c r="B18" s="51" t="s">
        <v>163</v>
      </c>
      <c r="C18" s="24" t="s">
        <v>169</v>
      </c>
      <c r="D18" s="52">
        <v>5000000</v>
      </c>
      <c r="E18" s="50">
        <f t="shared" si="1"/>
        <v>0.010515339147931721</v>
      </c>
      <c r="F18" s="27">
        <v>0</v>
      </c>
      <c r="G18" s="27">
        <v>2</v>
      </c>
      <c r="H18" s="27">
        <v>2</v>
      </c>
      <c r="I18" s="19">
        <v>0</v>
      </c>
      <c r="J18" s="19">
        <v>0</v>
      </c>
      <c r="K18" s="20">
        <f t="shared" si="0"/>
        <v>4</v>
      </c>
      <c r="L18" s="21">
        <f>K18/5/2</f>
        <v>0.4</v>
      </c>
    </row>
    <row r="19" spans="1:24" s="23" customFormat="1" ht="25.5">
      <c r="A19" s="47" t="s">
        <v>30</v>
      </c>
      <c r="B19" s="48" t="s">
        <v>0</v>
      </c>
      <c r="C19" s="16"/>
      <c r="D19" s="49">
        <v>58650000</v>
      </c>
      <c r="E19" s="50">
        <f t="shared" si="1"/>
        <v>0.1233449282052391</v>
      </c>
      <c r="F19" s="19">
        <f>F20+F21</f>
        <v>4</v>
      </c>
      <c r="G19" s="19">
        <f>G20+G21</f>
        <v>2</v>
      </c>
      <c r="H19" s="19">
        <f>H20+H21</f>
        <v>2</v>
      </c>
      <c r="I19" s="19">
        <f>I20+I21</f>
        <v>0</v>
      </c>
      <c r="J19" s="19">
        <f>J20+J21</f>
        <v>1</v>
      </c>
      <c r="K19" s="20">
        <f t="shared" si="0"/>
        <v>9</v>
      </c>
      <c r="L19" s="21">
        <f>K19/5/2/2</f>
        <v>0.45</v>
      </c>
      <c r="M19"/>
      <c r="N19"/>
      <c r="O19"/>
      <c r="P19"/>
      <c r="Q19"/>
      <c r="R19"/>
      <c r="S19"/>
      <c r="T19"/>
      <c r="U19"/>
      <c r="V19"/>
      <c r="W19"/>
      <c r="X19"/>
    </row>
    <row r="20" spans="1:12" ht="25.5">
      <c r="A20" s="53"/>
      <c r="B20" s="51" t="s">
        <v>164</v>
      </c>
      <c r="C20" s="24">
        <v>8</v>
      </c>
      <c r="D20" s="52">
        <v>32300000</v>
      </c>
      <c r="E20" s="50">
        <f t="shared" si="1"/>
        <v>0.06792909089563892</v>
      </c>
      <c r="F20" s="27">
        <v>2</v>
      </c>
      <c r="G20" s="27">
        <v>1</v>
      </c>
      <c r="H20" s="27">
        <v>1</v>
      </c>
      <c r="I20" s="19">
        <v>0</v>
      </c>
      <c r="J20" s="19">
        <v>1</v>
      </c>
      <c r="K20" s="20">
        <f t="shared" si="0"/>
        <v>5</v>
      </c>
      <c r="L20" s="21">
        <f>K20/5/2</f>
        <v>0.5</v>
      </c>
    </row>
    <row r="21" spans="1:12" ht="12.75">
      <c r="A21" s="53"/>
      <c r="B21" s="51" t="s">
        <v>165</v>
      </c>
      <c r="C21" s="24" t="s">
        <v>128</v>
      </c>
      <c r="D21" s="52">
        <v>26350000</v>
      </c>
      <c r="E21" s="50">
        <f t="shared" si="1"/>
        <v>0.055415837309600174</v>
      </c>
      <c r="F21" s="27">
        <v>2</v>
      </c>
      <c r="G21" s="27">
        <v>1</v>
      </c>
      <c r="H21" s="27">
        <v>1</v>
      </c>
      <c r="I21" s="19">
        <v>0</v>
      </c>
      <c r="J21" s="19">
        <v>0</v>
      </c>
      <c r="K21" s="20">
        <f t="shared" si="0"/>
        <v>4</v>
      </c>
      <c r="L21" s="21">
        <f>K21/5/2</f>
        <v>0.4</v>
      </c>
    </row>
    <row r="22" spans="1:24" s="23" customFormat="1" ht="25.5">
      <c r="A22" s="47" t="s">
        <v>31</v>
      </c>
      <c r="B22" s="48" t="s">
        <v>129</v>
      </c>
      <c r="C22" s="16"/>
      <c r="D22" s="49">
        <v>124591353.97999999</v>
      </c>
      <c r="E22" s="50">
        <f t="shared" si="1"/>
        <v>0.2620240683999425</v>
      </c>
      <c r="F22" s="19">
        <f>SUM(F23:F27)</f>
        <v>4.06614148324049</v>
      </c>
      <c r="G22" s="19">
        <f>SUM(G23:G27)</f>
        <v>1.153674013819654</v>
      </c>
      <c r="H22" s="19">
        <f>SUM(H23:H27)</f>
        <v>1</v>
      </c>
      <c r="I22" s="19">
        <f>SUM(I23:I27)</f>
        <v>4.132282966480981</v>
      </c>
      <c r="J22" s="19">
        <f>SUM(J23:J27)</f>
        <v>10</v>
      </c>
      <c r="K22" s="20">
        <f t="shared" si="0"/>
        <v>20.352098463541125</v>
      </c>
      <c r="L22" s="21">
        <f>K22/5/2/5</f>
        <v>0.40704196927082253</v>
      </c>
      <c r="M22"/>
      <c r="N22"/>
      <c r="O22"/>
      <c r="P22"/>
      <c r="Q22"/>
      <c r="R22"/>
      <c r="S22"/>
      <c r="T22"/>
      <c r="U22"/>
      <c r="V22"/>
      <c r="W22"/>
      <c r="X22"/>
    </row>
    <row r="23" spans="1:12" ht="42" customHeight="1">
      <c r="A23" s="54"/>
      <c r="B23" s="24" t="s">
        <v>166</v>
      </c>
      <c r="C23" s="24">
        <v>61</v>
      </c>
      <c r="D23" s="52">
        <v>41621353.98</v>
      </c>
      <c r="E23" s="50">
        <f t="shared" si="1"/>
        <v>0.08753253057916355</v>
      </c>
      <c r="F23" s="27">
        <v>1</v>
      </c>
      <c r="G23" s="27">
        <v>0.08753253057916355</v>
      </c>
      <c r="H23" s="27">
        <v>1</v>
      </c>
      <c r="I23" s="19">
        <v>0</v>
      </c>
      <c r="J23" s="19">
        <v>2</v>
      </c>
      <c r="K23" s="20">
        <f t="shared" si="0"/>
        <v>4.087532530579164</v>
      </c>
      <c r="L23" s="21">
        <f>K23/5/2</f>
        <v>0.40875325305791643</v>
      </c>
    </row>
    <row r="24" spans="1:12" ht="37.5" customHeight="1">
      <c r="A24" s="54"/>
      <c r="B24" s="24" t="s">
        <v>167</v>
      </c>
      <c r="C24" s="24">
        <v>59</v>
      </c>
      <c r="D24" s="52">
        <v>31450000</v>
      </c>
      <c r="E24" s="50">
        <f t="shared" si="1"/>
        <v>0.06614148324049053</v>
      </c>
      <c r="F24" s="27">
        <v>0.06614148324049053</v>
      </c>
      <c r="G24" s="27">
        <v>0.06614148324049053</v>
      </c>
      <c r="H24" s="27">
        <v>0</v>
      </c>
      <c r="I24" s="19">
        <v>0.13228296648098106</v>
      </c>
      <c r="J24" s="19">
        <v>2</v>
      </c>
      <c r="K24" s="20">
        <f t="shared" si="0"/>
        <v>2.264565932961962</v>
      </c>
      <c r="L24" s="21">
        <f>K24/5/2</f>
        <v>0.22645659329619622</v>
      </c>
    </row>
    <row r="25" spans="1:12" ht="28.5" customHeight="1">
      <c r="A25" s="55"/>
      <c r="B25" s="24" t="s">
        <v>107</v>
      </c>
      <c r="C25" s="24">
        <v>52</v>
      </c>
      <c r="D25" s="52">
        <v>27720000</v>
      </c>
      <c r="E25" s="50">
        <f t="shared" si="1"/>
        <v>0.05829704023613347</v>
      </c>
      <c r="F25" s="27">
        <v>1</v>
      </c>
      <c r="G25" s="27">
        <v>0</v>
      </c>
      <c r="H25" s="27">
        <v>0</v>
      </c>
      <c r="I25" s="19">
        <v>2</v>
      </c>
      <c r="J25" s="19">
        <v>2</v>
      </c>
      <c r="K25" s="20">
        <f t="shared" si="0"/>
        <v>5</v>
      </c>
      <c r="L25" s="21">
        <f>K25/5/2</f>
        <v>0.5</v>
      </c>
    </row>
    <row r="26" spans="1:12" ht="30" customHeight="1">
      <c r="A26" s="55"/>
      <c r="B26" s="24" t="s">
        <v>168</v>
      </c>
      <c r="C26" s="24">
        <v>23</v>
      </c>
      <c r="D26" s="52">
        <v>8500000</v>
      </c>
      <c r="E26" s="50">
        <f t="shared" si="1"/>
        <v>0.017876076551483926</v>
      </c>
      <c r="F26" s="27">
        <v>1</v>
      </c>
      <c r="G26" s="27">
        <v>0</v>
      </c>
      <c r="H26" s="27">
        <v>0</v>
      </c>
      <c r="I26" s="19">
        <v>2</v>
      </c>
      <c r="J26" s="19">
        <v>2</v>
      </c>
      <c r="K26" s="20">
        <f t="shared" si="0"/>
        <v>5</v>
      </c>
      <c r="L26" s="21">
        <f>K26/5/2</f>
        <v>0.5</v>
      </c>
    </row>
    <row r="27" spans="1:12" ht="28.5" customHeight="1">
      <c r="A27" s="55"/>
      <c r="B27" s="24" t="s">
        <v>10</v>
      </c>
      <c r="C27" s="24" t="s">
        <v>25</v>
      </c>
      <c r="D27" s="52">
        <v>15300000</v>
      </c>
      <c r="E27" s="50">
        <f t="shared" si="1"/>
        <v>0.03217693779267107</v>
      </c>
      <c r="F27" s="27">
        <v>1</v>
      </c>
      <c r="G27" s="27">
        <v>1</v>
      </c>
      <c r="H27" s="27">
        <v>0</v>
      </c>
      <c r="I27" s="19">
        <v>0</v>
      </c>
      <c r="J27" s="19">
        <v>2</v>
      </c>
      <c r="K27" s="20">
        <f t="shared" si="0"/>
        <v>4</v>
      </c>
      <c r="L27" s="21">
        <f>K27/5/2</f>
        <v>0.4</v>
      </c>
    </row>
    <row r="28" spans="1:12" ht="19.5" customHeight="1">
      <c r="A28" s="127" t="s">
        <v>130</v>
      </c>
      <c r="B28" s="127"/>
      <c r="C28" s="13"/>
      <c r="D28" s="56">
        <f>D22+D19+D15+D12+D8</f>
        <v>475495838</v>
      </c>
      <c r="E28" s="57"/>
      <c r="F28" s="19">
        <f aca="true" t="shared" si="2" ref="F28:K28">F22+F19+F15+F12+F8</f>
        <v>10.06614148324049</v>
      </c>
      <c r="G28" s="19">
        <f t="shared" si="2"/>
        <v>9.153674013819654</v>
      </c>
      <c r="H28" s="19">
        <f t="shared" si="2"/>
        <v>7</v>
      </c>
      <c r="I28" s="19">
        <f t="shared" si="2"/>
        <v>14.13228296648098</v>
      </c>
      <c r="J28" s="19">
        <f t="shared" si="2"/>
        <v>15</v>
      </c>
      <c r="K28" s="19">
        <f t="shared" si="2"/>
        <v>55.352098463541125</v>
      </c>
      <c r="L28" s="21">
        <f>K28/5/14/2</f>
        <v>0.3953721318824366</v>
      </c>
    </row>
    <row r="29" spans="1:12" ht="19.5" customHeight="1">
      <c r="A29" s="127" t="s">
        <v>131</v>
      </c>
      <c r="B29" s="127"/>
      <c r="C29" s="58"/>
      <c r="D29" s="52"/>
      <c r="E29" s="57"/>
      <c r="F29" s="21">
        <f>F28/14/2</f>
        <v>0.3595050529728746</v>
      </c>
      <c r="G29" s="21">
        <f>G28/14/2</f>
        <v>0.32691692906498765</v>
      </c>
      <c r="H29" s="21">
        <f>H28/14/2</f>
        <v>0.25</v>
      </c>
      <c r="I29" s="21">
        <f>I28/14/2</f>
        <v>0.504724391660035</v>
      </c>
      <c r="J29" s="21">
        <f>J28/14/2</f>
        <v>0.5357142857142857</v>
      </c>
      <c r="K29" s="21">
        <f>K28/14/2/5</f>
        <v>0.39537213188243664</v>
      </c>
      <c r="L29" s="35"/>
    </row>
    <row r="30" spans="1:12" ht="12.75">
      <c r="A30" s="59"/>
      <c r="B30" s="44"/>
      <c r="C30" s="60"/>
      <c r="D30" s="61"/>
      <c r="E30" s="62"/>
      <c r="F30" s="38"/>
      <c r="G30" s="38"/>
      <c r="H30" s="38"/>
      <c r="I30" s="38"/>
      <c r="J30" s="38"/>
      <c r="K30" s="39"/>
      <c r="L30" s="40"/>
    </row>
    <row r="31" spans="1:12" ht="12.75">
      <c r="A31" s="59"/>
      <c r="B31" s="44" t="s">
        <v>121</v>
      </c>
      <c r="C31" s="60"/>
      <c r="D31" s="61"/>
      <c r="E31" s="62"/>
      <c r="F31" s="28"/>
      <c r="G31" s="38"/>
      <c r="H31" s="38"/>
      <c r="I31" s="38"/>
      <c r="J31" s="38"/>
      <c r="K31" s="39"/>
      <c r="L31" s="40"/>
    </row>
    <row r="32" spans="1:12" ht="12.75">
      <c r="A32" s="59"/>
      <c r="B32" s="44" t="s">
        <v>122</v>
      </c>
      <c r="C32" s="60"/>
      <c r="D32" s="61"/>
      <c r="E32" s="62"/>
      <c r="F32" s="38"/>
      <c r="G32" s="38"/>
      <c r="H32" s="38"/>
      <c r="I32" s="38"/>
      <c r="J32" s="38"/>
      <c r="K32" s="39"/>
      <c r="L32" s="40"/>
    </row>
    <row r="33" spans="1:12" ht="12.75">
      <c r="A33" s="59"/>
      <c r="B33" s="44" t="s">
        <v>123</v>
      </c>
      <c r="C33" s="60"/>
      <c r="D33" s="61"/>
      <c r="E33" s="62"/>
      <c r="F33" s="38"/>
      <c r="G33" s="38"/>
      <c r="H33" s="38"/>
      <c r="I33" s="38"/>
      <c r="J33" s="38"/>
      <c r="K33" s="39"/>
      <c r="L33" s="40"/>
    </row>
    <row r="34" spans="1:12" ht="12.75">
      <c r="A34" s="59"/>
      <c r="B34" s="44"/>
      <c r="C34" s="1"/>
      <c r="D34" s="61"/>
      <c r="E34" s="62"/>
      <c r="F34" s="38"/>
      <c r="G34" s="38"/>
      <c r="H34" s="38"/>
      <c r="I34" s="38"/>
      <c r="J34" s="38"/>
      <c r="K34" s="39"/>
      <c r="L34" s="40"/>
    </row>
    <row r="35" spans="1:12" ht="12.75">
      <c r="A35" s="59"/>
      <c r="B35" s="44"/>
      <c r="C35" s="1"/>
      <c r="D35" s="61"/>
      <c r="E35" s="62"/>
      <c r="F35" s="38"/>
      <c r="G35" s="38"/>
      <c r="H35" s="38"/>
      <c r="I35" s="38"/>
      <c r="J35" s="38"/>
      <c r="K35" s="39"/>
      <c r="L35" s="40"/>
    </row>
    <row r="36" spans="1:12" ht="12.75">
      <c r="A36" s="59"/>
      <c r="B36" s="44"/>
      <c r="C36" s="1"/>
      <c r="D36" s="61"/>
      <c r="E36" s="62"/>
      <c r="F36" s="38"/>
      <c r="G36" s="38"/>
      <c r="H36" s="38"/>
      <c r="I36" s="38"/>
      <c r="J36" s="38"/>
      <c r="K36" s="39"/>
      <c r="L36" s="40"/>
    </row>
    <row r="37" spans="1:12" ht="12.75">
      <c r="A37" s="59"/>
      <c r="B37" s="44"/>
      <c r="C37" s="1"/>
      <c r="D37" s="61"/>
      <c r="E37" s="62"/>
      <c r="F37" s="38"/>
      <c r="G37" s="38"/>
      <c r="H37" s="38"/>
      <c r="I37" s="38"/>
      <c r="J37" s="38"/>
      <c r="K37" s="39"/>
      <c r="L37" s="41"/>
    </row>
    <row r="38" spans="1:12" ht="12.75">
      <c r="A38" s="59"/>
      <c r="B38" s="44"/>
      <c r="C38" s="1"/>
      <c r="D38" s="61"/>
      <c r="E38" s="62"/>
      <c r="F38" s="38"/>
      <c r="G38" s="38"/>
      <c r="H38" s="38"/>
      <c r="I38" s="38"/>
      <c r="J38" s="38"/>
      <c r="K38" s="39"/>
      <c r="L38" s="41"/>
    </row>
    <row r="39" spans="1:12" ht="12.75">
      <c r="A39" s="59"/>
      <c r="B39" s="44"/>
      <c r="C39" s="1"/>
      <c r="D39" s="61"/>
      <c r="E39" s="62"/>
      <c r="F39" s="38"/>
      <c r="G39" s="38"/>
      <c r="H39" s="38"/>
      <c r="I39" s="38"/>
      <c r="J39" s="38"/>
      <c r="K39" s="39"/>
      <c r="L39" s="41"/>
    </row>
    <row r="40" spans="1:12" ht="12.75">
      <c r="A40" s="59"/>
      <c r="B40" s="44"/>
      <c r="C40" s="1"/>
      <c r="D40" s="61"/>
      <c r="E40" s="62"/>
      <c r="F40" s="38"/>
      <c r="G40" s="38"/>
      <c r="H40" s="38"/>
      <c r="I40" s="38"/>
      <c r="J40" s="38"/>
      <c r="K40" s="39"/>
      <c r="L40" s="41"/>
    </row>
    <row r="41" spans="1:12" ht="12.75">
      <c r="A41" s="59"/>
      <c r="B41" s="44"/>
      <c r="C41" s="1"/>
      <c r="D41" s="61"/>
      <c r="E41" s="62"/>
      <c r="F41" s="38"/>
      <c r="G41" s="38"/>
      <c r="H41" s="38"/>
      <c r="I41" s="38"/>
      <c r="J41" s="38"/>
      <c r="K41" s="39"/>
      <c r="L41" s="41"/>
    </row>
    <row r="42" spans="1:12" ht="12.75">
      <c r="A42" s="59"/>
      <c r="B42" s="44"/>
      <c r="C42" s="1"/>
      <c r="D42" s="61"/>
      <c r="E42" s="62"/>
      <c r="F42" s="38"/>
      <c r="G42" s="38"/>
      <c r="H42" s="38"/>
      <c r="I42" s="38"/>
      <c r="J42" s="38"/>
      <c r="K42" s="39"/>
      <c r="L42" s="41"/>
    </row>
    <row r="43" spans="1:12" ht="12.75">
      <c r="A43" s="59"/>
      <c r="B43" s="44"/>
      <c r="C43" s="1"/>
      <c r="D43" s="61"/>
      <c r="E43" s="62"/>
      <c r="F43" s="38"/>
      <c r="G43" s="38"/>
      <c r="H43" s="38"/>
      <c r="I43" s="38"/>
      <c r="J43" s="38"/>
      <c r="K43" s="39"/>
      <c r="L43" s="41"/>
    </row>
    <row r="44" spans="1:12" ht="12.75">
      <c r="A44" s="59"/>
      <c r="B44" s="44"/>
      <c r="C44" s="1"/>
      <c r="D44" s="61"/>
      <c r="E44" s="62"/>
      <c r="F44" s="38"/>
      <c r="G44" s="38"/>
      <c r="H44" s="38"/>
      <c r="I44" s="38"/>
      <c r="J44" s="38"/>
      <c r="K44" s="39"/>
      <c r="L44" s="41"/>
    </row>
    <row r="45" spans="1:12" ht="12.75">
      <c r="A45" s="59"/>
      <c r="B45" s="44"/>
      <c r="C45" s="1"/>
      <c r="D45" s="61"/>
      <c r="E45" s="62"/>
      <c r="F45" s="38"/>
      <c r="G45" s="38"/>
      <c r="H45" s="38"/>
      <c r="I45" s="38"/>
      <c r="J45" s="38"/>
      <c r="K45" s="39"/>
      <c r="L45" s="41"/>
    </row>
    <row r="46" spans="1:12" ht="12.75">
      <c r="A46" s="59"/>
      <c r="B46" s="44"/>
      <c r="C46" s="1"/>
      <c r="D46" s="61"/>
      <c r="E46" s="62"/>
      <c r="F46" s="38"/>
      <c r="G46" s="38"/>
      <c r="H46" s="38"/>
      <c r="I46" s="38"/>
      <c r="J46" s="38"/>
      <c r="K46" s="39"/>
      <c r="L46" s="41"/>
    </row>
    <row r="47" spans="1:12" ht="12.75">
      <c r="A47" s="59"/>
      <c r="B47" s="44"/>
      <c r="C47" s="1"/>
      <c r="D47" s="61"/>
      <c r="E47" s="62"/>
      <c r="F47" s="38"/>
      <c r="G47" s="38"/>
      <c r="H47" s="38"/>
      <c r="I47" s="38"/>
      <c r="J47" s="38"/>
      <c r="K47" s="39"/>
      <c r="L47" s="41"/>
    </row>
    <row r="48" spans="1:12" ht="12.75">
      <c r="A48" s="59"/>
      <c r="B48" s="44"/>
      <c r="C48" s="1"/>
      <c r="D48" s="61"/>
      <c r="E48" s="62"/>
      <c r="F48" s="38"/>
      <c r="G48" s="38"/>
      <c r="H48" s="38"/>
      <c r="I48" s="38"/>
      <c r="J48" s="38"/>
      <c r="K48" s="39"/>
      <c r="L48" s="41"/>
    </row>
    <row r="49" spans="1:12" ht="12.75">
      <c r="A49" s="59"/>
      <c r="B49" s="44"/>
      <c r="C49" s="1"/>
      <c r="D49" s="61"/>
      <c r="E49" s="62"/>
      <c r="F49" s="38"/>
      <c r="G49" s="38"/>
      <c r="H49" s="38"/>
      <c r="I49" s="38"/>
      <c r="J49" s="38"/>
      <c r="K49" s="39"/>
      <c r="L49" s="41"/>
    </row>
    <row r="50" spans="1:12" ht="12.75">
      <c r="A50" s="59"/>
      <c r="B50" s="44"/>
      <c r="C50" s="1"/>
      <c r="D50" s="61"/>
      <c r="E50" s="62"/>
      <c r="F50" s="38"/>
      <c r="G50" s="38"/>
      <c r="H50" s="38"/>
      <c r="I50" s="38"/>
      <c r="J50" s="38"/>
      <c r="K50" s="39"/>
      <c r="L50" s="41"/>
    </row>
    <row r="51" spans="1:12" ht="12.75">
      <c r="A51" s="59"/>
      <c r="B51" s="44"/>
      <c r="C51" s="1"/>
      <c r="D51" s="61"/>
      <c r="E51" s="62"/>
      <c r="F51" s="38"/>
      <c r="G51" s="38"/>
      <c r="H51" s="38"/>
      <c r="I51" s="38"/>
      <c r="J51" s="38"/>
      <c r="K51" s="39"/>
      <c r="L51" s="41"/>
    </row>
    <row r="52" spans="1:12" ht="12.75">
      <c r="A52" s="59"/>
      <c r="B52" s="44"/>
      <c r="C52" s="1"/>
      <c r="D52" s="61"/>
      <c r="E52" s="62"/>
      <c r="F52" s="38"/>
      <c r="G52" s="38"/>
      <c r="H52" s="38"/>
      <c r="I52" s="38"/>
      <c r="J52" s="38"/>
      <c r="K52" s="39"/>
      <c r="L52" s="41"/>
    </row>
    <row r="53" spans="1:12" ht="12.75">
      <c r="A53" s="59"/>
      <c r="B53" s="44"/>
      <c r="C53" s="1"/>
      <c r="D53" s="61"/>
      <c r="E53" s="62"/>
      <c r="F53" s="38"/>
      <c r="G53" s="38"/>
      <c r="H53" s="38"/>
      <c r="I53" s="38"/>
      <c r="J53" s="38"/>
      <c r="K53" s="39"/>
      <c r="L53" s="41"/>
    </row>
    <row r="54" spans="1:12" ht="12.75">
      <c r="A54" s="59"/>
      <c r="B54" s="44"/>
      <c r="C54" s="1"/>
      <c r="D54" s="61"/>
      <c r="E54" s="62"/>
      <c r="F54" s="38"/>
      <c r="G54" s="38"/>
      <c r="H54" s="38"/>
      <c r="I54" s="38"/>
      <c r="J54" s="38"/>
      <c r="K54" s="39"/>
      <c r="L54" s="41"/>
    </row>
    <row r="55" spans="1:12" ht="12.75">
      <c r="A55" s="59"/>
      <c r="B55" s="44"/>
      <c r="C55" s="1"/>
      <c r="D55" s="61"/>
      <c r="E55" s="62"/>
      <c r="F55" s="38"/>
      <c r="G55" s="38"/>
      <c r="H55" s="38"/>
      <c r="I55" s="38"/>
      <c r="J55" s="38"/>
      <c r="L55" s="41"/>
    </row>
    <row r="56" spans="1:12" ht="12.75">
      <c r="A56" s="59"/>
      <c r="B56" s="44"/>
      <c r="C56" s="1"/>
      <c r="D56" s="61"/>
      <c r="E56" s="62"/>
      <c r="F56" s="38"/>
      <c r="G56" s="38"/>
      <c r="H56" s="38"/>
      <c r="I56" s="38"/>
      <c r="J56" s="38"/>
      <c r="L56" s="41"/>
    </row>
    <row r="57" spans="1:12" ht="12.75">
      <c r="A57" s="59"/>
      <c r="B57" s="44"/>
      <c r="C57" s="1"/>
      <c r="D57" s="61"/>
      <c r="E57" s="62"/>
      <c r="F57" s="38"/>
      <c r="G57" s="38"/>
      <c r="H57" s="38"/>
      <c r="I57" s="38"/>
      <c r="J57" s="38"/>
      <c r="L57" s="41"/>
    </row>
    <row r="58" spans="1:12" ht="12.75">
      <c r="A58" s="59"/>
      <c r="B58" s="44"/>
      <c r="C58" s="1"/>
      <c r="D58" s="61"/>
      <c r="E58" s="62"/>
      <c r="F58" s="38"/>
      <c r="G58" s="38"/>
      <c r="H58" s="38"/>
      <c r="I58" s="38"/>
      <c r="J58" s="38"/>
      <c r="L58" s="41"/>
    </row>
    <row r="59" spans="1:12" ht="12.75">
      <c r="A59" s="59"/>
      <c r="B59" s="44"/>
      <c r="C59" s="1"/>
      <c r="D59" s="61"/>
      <c r="E59" s="62"/>
      <c r="F59" s="38"/>
      <c r="G59" s="38"/>
      <c r="H59" s="38"/>
      <c r="I59" s="38"/>
      <c r="J59" s="38"/>
      <c r="L59" s="41"/>
    </row>
    <row r="60" spans="1:12" ht="12.75">
      <c r="A60" s="59"/>
      <c r="B60" s="44"/>
      <c r="C60" s="1"/>
      <c r="D60" s="61"/>
      <c r="E60" s="62"/>
      <c r="F60" s="38"/>
      <c r="G60" s="38"/>
      <c r="H60" s="38"/>
      <c r="I60" s="38"/>
      <c r="J60" s="38"/>
      <c r="L60" s="41"/>
    </row>
    <row r="61" spans="1:12" ht="12.75">
      <c r="A61" s="59"/>
      <c r="B61" s="44"/>
      <c r="C61" s="1"/>
      <c r="D61" s="61"/>
      <c r="E61" s="62"/>
      <c r="F61" s="38"/>
      <c r="G61" s="38"/>
      <c r="H61" s="38"/>
      <c r="I61" s="38"/>
      <c r="J61" s="38"/>
      <c r="L61" s="41"/>
    </row>
    <row r="62" spans="1:12" ht="12.75">
      <c r="A62" s="59"/>
      <c r="B62" s="44"/>
      <c r="C62" s="1"/>
      <c r="D62" s="61"/>
      <c r="E62" s="62"/>
      <c r="F62" s="38"/>
      <c r="G62" s="38"/>
      <c r="H62" s="38"/>
      <c r="I62" s="38"/>
      <c r="J62" s="38"/>
      <c r="L62" s="41"/>
    </row>
    <row r="63" spans="1:12" ht="12.75">
      <c r="A63" s="59"/>
      <c r="B63" s="44"/>
      <c r="C63" s="1"/>
      <c r="D63" s="44"/>
      <c r="E63" s="62"/>
      <c r="F63" s="38"/>
      <c r="G63" s="38"/>
      <c r="H63" s="38"/>
      <c r="I63" s="38"/>
      <c r="J63" s="38"/>
      <c r="L63" s="41"/>
    </row>
    <row r="64" spans="1:12" ht="12.75">
      <c r="A64" s="59"/>
      <c r="B64" s="44"/>
      <c r="C64" s="1"/>
      <c r="D64" s="44"/>
      <c r="E64" s="62"/>
      <c r="F64" s="38"/>
      <c r="G64" s="38"/>
      <c r="H64" s="38"/>
      <c r="I64" s="38"/>
      <c r="J64" s="38"/>
      <c r="L64" s="41"/>
    </row>
    <row r="65" spans="1:12" ht="12.75">
      <c r="A65" s="59"/>
      <c r="B65" s="44"/>
      <c r="C65" s="1"/>
      <c r="D65" s="44"/>
      <c r="E65" s="62"/>
      <c r="F65" s="38"/>
      <c r="G65" s="38"/>
      <c r="H65" s="38"/>
      <c r="I65" s="38"/>
      <c r="J65" s="38"/>
      <c r="L65" s="41"/>
    </row>
    <row r="66" spans="1:12" ht="12.75">
      <c r="A66" s="59"/>
      <c r="B66" s="44"/>
      <c r="C66" s="1"/>
      <c r="D66" s="44"/>
      <c r="E66" s="62"/>
      <c r="F66" s="38"/>
      <c r="G66" s="38"/>
      <c r="H66" s="38"/>
      <c r="I66" s="38"/>
      <c r="J66" s="38"/>
      <c r="L66" s="41"/>
    </row>
    <row r="67" spans="1:12" ht="12.75">
      <c r="A67" s="59"/>
      <c r="B67" s="44"/>
      <c r="C67" s="1"/>
      <c r="D67" s="44"/>
      <c r="E67" s="62"/>
      <c r="F67" s="38"/>
      <c r="G67" s="38"/>
      <c r="H67" s="38"/>
      <c r="I67" s="38"/>
      <c r="J67" s="38"/>
      <c r="L67" s="41"/>
    </row>
    <row r="68" spans="1:12" ht="12.75">
      <c r="A68" s="59"/>
      <c r="B68" s="44"/>
      <c r="C68" s="1"/>
      <c r="D68" s="44"/>
      <c r="E68" s="62"/>
      <c r="F68" s="38"/>
      <c r="G68" s="38"/>
      <c r="H68" s="38"/>
      <c r="I68" s="38"/>
      <c r="J68" s="38"/>
      <c r="L68" s="41"/>
    </row>
    <row r="69" spans="1:12" ht="12.75">
      <c r="A69" s="59"/>
      <c r="B69" s="44"/>
      <c r="C69" s="1"/>
      <c r="D69" s="44"/>
      <c r="E69" s="62"/>
      <c r="F69" s="38"/>
      <c r="G69" s="38"/>
      <c r="H69" s="38"/>
      <c r="I69" s="38"/>
      <c r="J69" s="38"/>
      <c r="L69" s="41"/>
    </row>
    <row r="70" spans="1:12" ht="12.75">
      <c r="A70" s="59"/>
      <c r="B70" s="44"/>
      <c r="C70" s="1"/>
      <c r="D70" s="44"/>
      <c r="E70" s="62"/>
      <c r="F70" s="38"/>
      <c r="G70" s="38"/>
      <c r="H70" s="38"/>
      <c r="I70" s="38"/>
      <c r="J70" s="38"/>
      <c r="L70" s="41"/>
    </row>
    <row r="71" spans="1:12" ht="12.75">
      <c r="A71" s="59"/>
      <c r="B71" s="44"/>
      <c r="C71" s="1"/>
      <c r="D71" s="44"/>
      <c r="E71" s="62"/>
      <c r="F71" s="38"/>
      <c r="G71" s="38"/>
      <c r="H71" s="38"/>
      <c r="I71" s="38"/>
      <c r="J71" s="38"/>
      <c r="L71" s="41"/>
    </row>
    <row r="72" spans="1:12" ht="12.75">
      <c r="A72" s="59"/>
      <c r="B72" s="44"/>
      <c r="C72" s="1"/>
      <c r="D72" s="44"/>
      <c r="E72" s="62"/>
      <c r="F72" s="38"/>
      <c r="G72" s="38"/>
      <c r="H72" s="38"/>
      <c r="I72" s="38"/>
      <c r="J72" s="38"/>
      <c r="L72" s="41"/>
    </row>
    <row r="73" spans="1:12" ht="12.75">
      <c r="A73" s="59"/>
      <c r="B73" s="44"/>
      <c r="C73" s="1"/>
      <c r="D73" s="44"/>
      <c r="E73" s="62"/>
      <c r="F73" s="38"/>
      <c r="G73" s="38"/>
      <c r="H73" s="38"/>
      <c r="I73" s="38"/>
      <c r="J73" s="38"/>
      <c r="L73" s="41"/>
    </row>
    <row r="74" spans="1:12" ht="12.75">
      <c r="A74" s="59"/>
      <c r="B74" s="44"/>
      <c r="C74" s="1"/>
      <c r="D74" s="44"/>
      <c r="E74" s="62"/>
      <c r="F74" s="38"/>
      <c r="G74" s="38"/>
      <c r="H74" s="38"/>
      <c r="I74" s="38"/>
      <c r="J74" s="38"/>
      <c r="L74" s="41"/>
    </row>
    <row r="75" spans="1:12" ht="12.75">
      <c r="A75" s="59"/>
      <c r="B75" s="44"/>
      <c r="C75" s="1"/>
      <c r="D75" s="44"/>
      <c r="E75" s="62"/>
      <c r="F75" s="38"/>
      <c r="G75" s="38"/>
      <c r="H75" s="38"/>
      <c r="I75" s="38"/>
      <c r="J75" s="38"/>
      <c r="L75" s="41"/>
    </row>
    <row r="76" spans="1:12" ht="12.75">
      <c r="A76" s="59"/>
      <c r="B76" s="44"/>
      <c r="C76" s="1"/>
      <c r="D76" s="44"/>
      <c r="E76" s="62"/>
      <c r="F76" s="38"/>
      <c r="G76" s="38"/>
      <c r="H76" s="38"/>
      <c r="I76" s="38"/>
      <c r="J76" s="38"/>
      <c r="L76" s="41"/>
    </row>
    <row r="77" spans="1:12" ht="12.75">
      <c r="A77" s="59"/>
      <c r="B77" s="44"/>
      <c r="C77" s="1"/>
      <c r="D77" s="44"/>
      <c r="E77" s="62"/>
      <c r="F77" s="38"/>
      <c r="G77" s="38"/>
      <c r="H77" s="38"/>
      <c r="I77" s="38"/>
      <c r="J77" s="38"/>
      <c r="L77" s="41"/>
    </row>
    <row r="78" spans="1:12" ht="12.75">
      <c r="A78" s="59"/>
      <c r="B78" s="44"/>
      <c r="C78" s="1"/>
      <c r="D78" s="44"/>
      <c r="E78" s="62"/>
      <c r="F78" s="38"/>
      <c r="G78" s="38"/>
      <c r="H78" s="38"/>
      <c r="I78" s="38"/>
      <c r="J78" s="38"/>
      <c r="L78" s="41"/>
    </row>
    <row r="79" spans="1:12" ht="12.75">
      <c r="A79" s="59"/>
      <c r="B79" s="44"/>
      <c r="C79" s="1"/>
      <c r="D79" s="44"/>
      <c r="E79" s="62"/>
      <c r="F79" s="38"/>
      <c r="G79" s="38"/>
      <c r="H79" s="38"/>
      <c r="I79" s="38"/>
      <c r="J79" s="38"/>
      <c r="L79" s="41"/>
    </row>
    <row r="80" spans="1:12" ht="12.75">
      <c r="A80" s="59"/>
      <c r="B80" s="44"/>
      <c r="C80" s="1"/>
      <c r="D80" s="44"/>
      <c r="E80" s="62"/>
      <c r="F80" s="38"/>
      <c r="G80" s="38"/>
      <c r="H80" s="38"/>
      <c r="I80" s="38"/>
      <c r="J80" s="38"/>
      <c r="L80" s="41"/>
    </row>
    <row r="81" spans="1:12" ht="12.75">
      <c r="A81" s="59"/>
      <c r="B81" s="44"/>
      <c r="C81" s="1"/>
      <c r="D81" s="44"/>
      <c r="E81" s="62"/>
      <c r="F81" s="38"/>
      <c r="G81" s="38"/>
      <c r="H81" s="38"/>
      <c r="I81" s="38"/>
      <c r="J81" s="38"/>
      <c r="L81" s="41"/>
    </row>
    <row r="82" spans="1:12" ht="12.75">
      <c r="A82" s="59"/>
      <c r="B82" s="44"/>
      <c r="C82" s="1"/>
      <c r="D82" s="44"/>
      <c r="E82" s="62"/>
      <c r="F82" s="38"/>
      <c r="G82" s="38"/>
      <c r="H82" s="38"/>
      <c r="I82" s="38"/>
      <c r="J82" s="38"/>
      <c r="L82" s="41"/>
    </row>
    <row r="83" spans="1:12" ht="12.75">
      <c r="A83" s="59"/>
      <c r="B83" s="44"/>
      <c r="C83" s="1"/>
      <c r="D83" s="44"/>
      <c r="E83" s="62"/>
      <c r="F83" s="38"/>
      <c r="G83" s="38"/>
      <c r="H83" s="38"/>
      <c r="I83" s="38"/>
      <c r="J83" s="38"/>
      <c r="L83" s="41"/>
    </row>
    <row r="84" spans="1:12" ht="12.75">
      <c r="A84" s="59"/>
      <c r="B84" s="44"/>
      <c r="C84" s="1"/>
      <c r="D84" s="44"/>
      <c r="E84" s="62"/>
      <c r="F84" s="38"/>
      <c r="G84" s="38"/>
      <c r="H84" s="38"/>
      <c r="I84" s="38"/>
      <c r="J84" s="38"/>
      <c r="L84" s="41"/>
    </row>
    <row r="85" spans="1:12" ht="12.75">
      <c r="A85" s="59"/>
      <c r="B85" s="44"/>
      <c r="C85" s="1"/>
      <c r="D85" s="44"/>
      <c r="E85" s="62"/>
      <c r="F85" s="38"/>
      <c r="G85" s="38"/>
      <c r="H85" s="38"/>
      <c r="I85" s="38"/>
      <c r="J85" s="38"/>
      <c r="L85" s="41"/>
    </row>
    <row r="86" spans="1:12" ht="12.75">
      <c r="A86" s="59"/>
      <c r="B86" s="44"/>
      <c r="C86" s="1"/>
      <c r="D86" s="44"/>
      <c r="E86" s="62"/>
      <c r="F86" s="38"/>
      <c r="G86" s="38"/>
      <c r="H86" s="38"/>
      <c r="I86" s="38"/>
      <c r="J86" s="38"/>
      <c r="L86" s="41"/>
    </row>
    <row r="87" spans="1:12" ht="12.75">
      <c r="A87" s="59"/>
      <c r="B87" s="44"/>
      <c r="C87" s="1"/>
      <c r="D87" s="44"/>
      <c r="E87" s="62"/>
      <c r="F87" s="38"/>
      <c r="G87" s="38"/>
      <c r="H87" s="38"/>
      <c r="I87" s="38"/>
      <c r="J87" s="38"/>
      <c r="L87" s="41"/>
    </row>
    <row r="88" spans="1:12" ht="12.75">
      <c r="A88" s="59"/>
      <c r="B88" s="44"/>
      <c r="C88" s="1"/>
      <c r="D88" s="44"/>
      <c r="E88" s="62"/>
      <c r="F88" s="38"/>
      <c r="G88" s="38"/>
      <c r="H88" s="38"/>
      <c r="I88" s="38"/>
      <c r="J88" s="38"/>
      <c r="L88" s="41"/>
    </row>
    <row r="89" spans="1:12" ht="12.75">
      <c r="A89" s="59"/>
      <c r="B89" s="44"/>
      <c r="C89" s="1"/>
      <c r="D89" s="44"/>
      <c r="E89" s="62"/>
      <c r="F89" s="38"/>
      <c r="G89" s="38"/>
      <c r="H89" s="38"/>
      <c r="I89" s="38"/>
      <c r="J89" s="38"/>
      <c r="L89" s="41"/>
    </row>
    <row r="90" spans="1:12" ht="12.75">
      <c r="A90" s="59"/>
      <c r="B90" s="44"/>
      <c r="C90" s="1"/>
      <c r="D90" s="44"/>
      <c r="E90" s="62"/>
      <c r="F90" s="38"/>
      <c r="G90" s="38"/>
      <c r="H90" s="38"/>
      <c r="I90" s="38"/>
      <c r="J90" s="38"/>
      <c r="L90" s="41"/>
    </row>
    <row r="91" spans="1:12" ht="12.75">
      <c r="A91" s="59"/>
      <c r="B91" s="44"/>
      <c r="C91" s="1"/>
      <c r="D91" s="44"/>
      <c r="E91" s="62"/>
      <c r="F91" s="38"/>
      <c r="G91" s="38"/>
      <c r="H91" s="38"/>
      <c r="I91" s="38"/>
      <c r="J91" s="38"/>
      <c r="L91" s="41"/>
    </row>
    <row r="92" spans="1:12" ht="12.75">
      <c r="A92" s="59"/>
      <c r="B92" s="44"/>
      <c r="C92" s="1"/>
      <c r="D92" s="44"/>
      <c r="E92" s="62"/>
      <c r="F92" s="38"/>
      <c r="G92" s="38"/>
      <c r="H92" s="38"/>
      <c r="I92" s="38"/>
      <c r="J92" s="38"/>
      <c r="L92" s="41"/>
    </row>
    <row r="93" spans="1:12" ht="12.75">
      <c r="A93" s="59"/>
      <c r="B93" s="44"/>
      <c r="C93" s="1"/>
      <c r="D93" s="44"/>
      <c r="E93" s="62"/>
      <c r="F93" s="38"/>
      <c r="G93" s="38"/>
      <c r="H93" s="38"/>
      <c r="I93" s="38"/>
      <c r="J93" s="38"/>
      <c r="L93" s="41"/>
    </row>
    <row r="94" spans="1:12" ht="12.75">
      <c r="A94" s="59"/>
      <c r="B94" s="44"/>
      <c r="C94" s="1"/>
      <c r="D94" s="44"/>
      <c r="E94" s="62"/>
      <c r="F94" s="38"/>
      <c r="G94" s="38"/>
      <c r="H94" s="38"/>
      <c r="I94" s="38"/>
      <c r="J94" s="38"/>
      <c r="L94" s="41"/>
    </row>
    <row r="95" spans="1:12" ht="12.75">
      <c r="A95" s="59"/>
      <c r="B95" s="44"/>
      <c r="C95" s="1"/>
      <c r="D95" s="44"/>
      <c r="E95" s="62"/>
      <c r="F95" s="38"/>
      <c r="G95" s="38"/>
      <c r="H95" s="38"/>
      <c r="I95" s="38"/>
      <c r="J95" s="38"/>
      <c r="L95" s="41"/>
    </row>
    <row r="96" spans="1:12" ht="12.75">
      <c r="A96" s="59"/>
      <c r="B96" s="44"/>
      <c r="C96" s="1"/>
      <c r="D96" s="44"/>
      <c r="E96" s="62"/>
      <c r="F96" s="38"/>
      <c r="G96" s="38"/>
      <c r="H96" s="38"/>
      <c r="I96" s="38"/>
      <c r="J96" s="38"/>
      <c r="L96" s="41"/>
    </row>
    <row r="97" spans="1:12" ht="12.75">
      <c r="A97" s="59"/>
      <c r="B97" s="44"/>
      <c r="C97" s="1"/>
      <c r="D97" s="44"/>
      <c r="E97" s="62"/>
      <c r="F97" s="38"/>
      <c r="G97" s="38"/>
      <c r="H97" s="38"/>
      <c r="I97" s="38"/>
      <c r="J97" s="38"/>
      <c r="L97" s="41"/>
    </row>
    <row r="98" spans="1:12" ht="12.75">
      <c r="A98" s="59"/>
      <c r="B98" s="44"/>
      <c r="C98" s="1"/>
      <c r="D98" s="44"/>
      <c r="E98" s="62"/>
      <c r="F98" s="38"/>
      <c r="G98" s="38"/>
      <c r="H98" s="38"/>
      <c r="I98" s="38"/>
      <c r="J98" s="38"/>
      <c r="L98" s="41"/>
    </row>
    <row r="99" spans="1:12" ht="12.75">
      <c r="A99" s="59"/>
      <c r="B99" s="44"/>
      <c r="C99" s="1"/>
      <c r="D99" s="44"/>
      <c r="E99" s="62"/>
      <c r="F99" s="38"/>
      <c r="G99" s="38"/>
      <c r="H99" s="38"/>
      <c r="I99" s="38"/>
      <c r="J99" s="38"/>
      <c r="L99" s="41"/>
    </row>
    <row r="100" spans="1:12" ht="12.75">
      <c r="A100" s="59"/>
      <c r="B100" s="44"/>
      <c r="C100" s="1"/>
      <c r="D100" s="44"/>
      <c r="E100" s="62"/>
      <c r="F100" s="38"/>
      <c r="G100" s="38"/>
      <c r="H100" s="38"/>
      <c r="I100" s="38"/>
      <c r="J100" s="38"/>
      <c r="L100" s="41"/>
    </row>
    <row r="101" spans="1:12" ht="12.75">
      <c r="A101" s="59"/>
      <c r="B101" s="44"/>
      <c r="C101" s="1"/>
      <c r="D101" s="44"/>
      <c r="E101" s="62"/>
      <c r="F101" s="38"/>
      <c r="G101" s="38"/>
      <c r="H101" s="38"/>
      <c r="I101" s="38"/>
      <c r="J101" s="38"/>
      <c r="L101" s="41"/>
    </row>
    <row r="102" spans="1:12" ht="12.75">
      <c r="A102" s="59"/>
      <c r="B102" s="44"/>
      <c r="C102" s="1"/>
      <c r="D102" s="44"/>
      <c r="E102" s="62"/>
      <c r="F102" s="38"/>
      <c r="G102" s="38"/>
      <c r="H102" s="38"/>
      <c r="I102" s="38"/>
      <c r="J102" s="38"/>
      <c r="L102" s="41"/>
    </row>
    <row r="103" spans="1:12" ht="12.75">
      <c r="A103" s="59"/>
      <c r="B103" s="44"/>
      <c r="C103" s="1"/>
      <c r="D103" s="44"/>
      <c r="E103" s="62"/>
      <c r="F103" s="38"/>
      <c r="G103" s="38"/>
      <c r="H103" s="38"/>
      <c r="I103" s="38"/>
      <c r="J103" s="38"/>
      <c r="L103" s="41"/>
    </row>
    <row r="104" spans="1:12" ht="12.75">
      <c r="A104" s="59"/>
      <c r="B104" s="44"/>
      <c r="C104" s="1"/>
      <c r="D104" s="44"/>
      <c r="E104" s="62"/>
      <c r="F104" s="38"/>
      <c r="G104" s="38"/>
      <c r="H104" s="38"/>
      <c r="I104" s="38"/>
      <c r="J104" s="38"/>
      <c r="L104" s="41"/>
    </row>
    <row r="105" spans="1:12" ht="12.75">
      <c r="A105" s="59"/>
      <c r="B105" s="44"/>
      <c r="C105" s="1"/>
      <c r="D105" s="44"/>
      <c r="E105" s="62"/>
      <c r="F105" s="38"/>
      <c r="G105" s="38"/>
      <c r="H105" s="38"/>
      <c r="I105" s="38"/>
      <c r="J105" s="38"/>
      <c r="L105" s="41"/>
    </row>
    <row r="106" spans="1:12" ht="12.75">
      <c r="A106" s="59"/>
      <c r="B106" s="44"/>
      <c r="C106" s="1"/>
      <c r="D106" s="44"/>
      <c r="E106" s="62"/>
      <c r="F106" s="38"/>
      <c r="G106" s="38"/>
      <c r="H106" s="38"/>
      <c r="I106" s="38"/>
      <c r="J106" s="38"/>
      <c r="L106" s="41"/>
    </row>
    <row r="107" spans="1:12" ht="12.75">
      <c r="A107" s="59"/>
      <c r="B107" s="44"/>
      <c r="C107" s="1"/>
      <c r="D107" s="44"/>
      <c r="E107" s="62"/>
      <c r="F107" s="38"/>
      <c r="G107" s="38"/>
      <c r="H107" s="38"/>
      <c r="I107" s="38"/>
      <c r="J107" s="38"/>
      <c r="L107" s="41"/>
    </row>
    <row r="108" spans="1:12" ht="12.75">
      <c r="A108" s="59"/>
      <c r="B108" s="44"/>
      <c r="C108" s="1"/>
      <c r="D108" s="44"/>
      <c r="E108" s="62"/>
      <c r="F108" s="38"/>
      <c r="G108" s="38"/>
      <c r="H108" s="38"/>
      <c r="I108" s="38"/>
      <c r="J108" s="38"/>
      <c r="L108" s="41"/>
    </row>
    <row r="109" spans="1:12" ht="12.75">
      <c r="A109" s="59"/>
      <c r="B109" s="44"/>
      <c r="C109" s="1"/>
      <c r="D109" s="44"/>
      <c r="E109" s="62"/>
      <c r="F109" s="38"/>
      <c r="G109" s="38"/>
      <c r="H109" s="38"/>
      <c r="I109" s="38"/>
      <c r="J109" s="38"/>
      <c r="L109" s="41"/>
    </row>
    <row r="110" spans="1:12" ht="12.75">
      <c r="A110" s="59"/>
      <c r="B110" s="44"/>
      <c r="C110" s="1"/>
      <c r="D110" s="44"/>
      <c r="E110" s="62"/>
      <c r="F110" s="38"/>
      <c r="G110" s="38"/>
      <c r="H110" s="38"/>
      <c r="I110" s="38"/>
      <c r="J110" s="38"/>
      <c r="L110" s="41"/>
    </row>
    <row r="111" spans="1:12" ht="12.75">
      <c r="A111" s="59"/>
      <c r="B111" s="44"/>
      <c r="C111" s="1"/>
      <c r="D111" s="44"/>
      <c r="E111" s="62"/>
      <c r="F111" s="38"/>
      <c r="G111" s="38"/>
      <c r="H111" s="38"/>
      <c r="I111" s="38"/>
      <c r="J111" s="38"/>
      <c r="L111" s="41"/>
    </row>
    <row r="112" spans="1:12" ht="12.75">
      <c r="A112" s="59"/>
      <c r="B112" s="44"/>
      <c r="C112" s="1"/>
      <c r="D112" s="44"/>
      <c r="E112" s="62"/>
      <c r="F112" s="38"/>
      <c r="G112" s="38"/>
      <c r="H112" s="38"/>
      <c r="I112" s="38"/>
      <c r="J112" s="38"/>
      <c r="L112" s="41"/>
    </row>
    <row r="113" spans="1:12" ht="12.75">
      <c r="A113" s="59"/>
      <c r="B113" s="44"/>
      <c r="C113" s="1"/>
      <c r="D113" s="44"/>
      <c r="E113" s="62"/>
      <c r="F113" s="38"/>
      <c r="G113" s="38"/>
      <c r="H113" s="38"/>
      <c r="I113" s="38"/>
      <c r="J113" s="38"/>
      <c r="L113" s="41"/>
    </row>
    <row r="114" spans="1:12" ht="12.75">
      <c r="A114" s="59"/>
      <c r="B114" s="44"/>
      <c r="C114" s="1"/>
      <c r="D114" s="44"/>
      <c r="E114" s="62"/>
      <c r="F114" s="38"/>
      <c r="G114" s="38"/>
      <c r="H114" s="38"/>
      <c r="I114" s="38"/>
      <c r="J114" s="38"/>
      <c r="L114" s="41"/>
    </row>
    <row r="115" spans="1:12" ht="12.75">
      <c r="A115" s="59"/>
      <c r="B115" s="44"/>
      <c r="C115" s="1"/>
      <c r="D115" s="44"/>
      <c r="E115" s="62"/>
      <c r="F115" s="38"/>
      <c r="G115" s="38"/>
      <c r="H115" s="38"/>
      <c r="I115" s="38"/>
      <c r="J115" s="38"/>
      <c r="L115" s="41"/>
    </row>
    <row r="116" spans="1:12" ht="12.75">
      <c r="A116" s="59"/>
      <c r="B116" s="44"/>
      <c r="C116" s="1"/>
      <c r="D116" s="44"/>
      <c r="E116" s="62"/>
      <c r="F116" s="38"/>
      <c r="G116" s="38"/>
      <c r="H116" s="38"/>
      <c r="I116" s="38"/>
      <c r="J116" s="38"/>
      <c r="L116" s="41"/>
    </row>
    <row r="117" spans="1:12" ht="12.75">
      <c r="A117" s="59"/>
      <c r="B117" s="44"/>
      <c r="C117" s="1"/>
      <c r="D117" s="44"/>
      <c r="E117" s="62"/>
      <c r="F117" s="38"/>
      <c r="G117" s="38"/>
      <c r="H117" s="38"/>
      <c r="I117" s="38"/>
      <c r="J117" s="38"/>
      <c r="L117" s="41"/>
    </row>
    <row r="118" spans="1:12" ht="12.75">
      <c r="A118" s="59"/>
      <c r="B118" s="44"/>
      <c r="C118" s="1"/>
      <c r="D118" s="44"/>
      <c r="E118" s="62"/>
      <c r="F118" s="38"/>
      <c r="G118" s="38"/>
      <c r="H118" s="38"/>
      <c r="I118" s="38"/>
      <c r="J118" s="38"/>
      <c r="L118" s="41"/>
    </row>
    <row r="119" spans="1:12" ht="12.75">
      <c r="A119" s="59"/>
      <c r="B119" s="44"/>
      <c r="C119" s="1"/>
      <c r="D119" s="44"/>
      <c r="E119" s="62"/>
      <c r="F119" s="38"/>
      <c r="G119" s="38"/>
      <c r="H119" s="38"/>
      <c r="I119" s="38"/>
      <c r="J119" s="38"/>
      <c r="L119" s="41"/>
    </row>
    <row r="120" spans="1:12" ht="12.75">
      <c r="A120" s="59"/>
      <c r="B120" s="44"/>
      <c r="C120" s="1"/>
      <c r="D120" s="44"/>
      <c r="E120" s="62"/>
      <c r="F120" s="38"/>
      <c r="G120" s="38"/>
      <c r="H120" s="38"/>
      <c r="I120" s="38"/>
      <c r="J120" s="38"/>
      <c r="L120" s="41"/>
    </row>
    <row r="121" spans="1:12" ht="12.75">
      <c r="A121" s="59"/>
      <c r="B121" s="44"/>
      <c r="C121" s="1"/>
      <c r="D121" s="44"/>
      <c r="E121" s="62"/>
      <c r="F121" s="38"/>
      <c r="G121" s="38"/>
      <c r="H121" s="38"/>
      <c r="I121" s="38"/>
      <c r="J121" s="38"/>
      <c r="L121" s="41"/>
    </row>
    <row r="122" spans="1:12" ht="12.75">
      <c r="A122" s="59"/>
      <c r="B122" s="44"/>
      <c r="C122" s="1"/>
      <c r="D122" s="44"/>
      <c r="E122" s="62"/>
      <c r="F122" s="38"/>
      <c r="G122" s="38"/>
      <c r="H122" s="38"/>
      <c r="I122" s="38"/>
      <c r="J122" s="38"/>
      <c r="L122" s="41"/>
    </row>
    <row r="123" spans="1:12" ht="12.75">
      <c r="A123" s="59"/>
      <c r="B123" s="44"/>
      <c r="C123" s="1"/>
      <c r="D123" s="44"/>
      <c r="E123" s="62"/>
      <c r="F123" s="38"/>
      <c r="G123" s="38"/>
      <c r="H123" s="38"/>
      <c r="I123" s="38"/>
      <c r="J123" s="38"/>
      <c r="L123" s="41"/>
    </row>
    <row r="124" spans="1:12" ht="12.75">
      <c r="A124" s="59"/>
      <c r="B124" s="44"/>
      <c r="C124" s="1"/>
      <c r="D124" s="44"/>
      <c r="E124" s="62"/>
      <c r="F124" s="38"/>
      <c r="G124" s="38"/>
      <c r="H124" s="38"/>
      <c r="I124" s="38"/>
      <c r="J124" s="38"/>
      <c r="L124" s="41"/>
    </row>
    <row r="125" spans="1:12" ht="12.75">
      <c r="A125" s="59"/>
      <c r="B125" s="44"/>
      <c r="C125" s="1"/>
      <c r="D125" s="44"/>
      <c r="E125" s="62"/>
      <c r="F125" s="38"/>
      <c r="G125" s="38"/>
      <c r="H125" s="38"/>
      <c r="I125" s="38"/>
      <c r="J125" s="38"/>
      <c r="L125" s="41"/>
    </row>
    <row r="126" spans="1:12" ht="12.75">
      <c r="A126" s="59"/>
      <c r="B126" s="44"/>
      <c r="C126" s="1"/>
      <c r="D126" s="44"/>
      <c r="E126" s="62"/>
      <c r="F126" s="38"/>
      <c r="G126" s="38"/>
      <c r="H126" s="38"/>
      <c r="I126" s="38"/>
      <c r="J126" s="38"/>
      <c r="L126" s="41"/>
    </row>
    <row r="127" spans="1:12" ht="12.75">
      <c r="A127" s="59"/>
      <c r="B127" s="44"/>
      <c r="C127" s="1"/>
      <c r="D127" s="44"/>
      <c r="E127" s="62"/>
      <c r="F127" s="38"/>
      <c r="G127" s="38"/>
      <c r="H127" s="38"/>
      <c r="I127" s="38"/>
      <c r="J127" s="38"/>
      <c r="L127" s="41"/>
    </row>
    <row r="128" spans="1:12" ht="12.75">
      <c r="A128" s="59"/>
      <c r="B128" s="44"/>
      <c r="C128" s="1"/>
      <c r="D128" s="44"/>
      <c r="E128" s="62"/>
      <c r="F128" s="38"/>
      <c r="G128" s="38"/>
      <c r="H128" s="38"/>
      <c r="I128" s="38"/>
      <c r="J128" s="38"/>
      <c r="L128" s="41"/>
    </row>
    <row r="129" spans="1:12" ht="12.75">
      <c r="A129" s="59"/>
      <c r="B129" s="44"/>
      <c r="C129" s="1"/>
      <c r="D129" s="44"/>
      <c r="E129" s="62"/>
      <c r="F129" s="38"/>
      <c r="G129" s="38"/>
      <c r="H129" s="38"/>
      <c r="I129" s="38"/>
      <c r="J129" s="38"/>
      <c r="L129" s="41"/>
    </row>
    <row r="130" spans="1:12" ht="12.75">
      <c r="A130" s="59"/>
      <c r="B130" s="44"/>
      <c r="C130" s="1"/>
      <c r="D130" s="44"/>
      <c r="E130" s="62"/>
      <c r="F130" s="38"/>
      <c r="G130" s="38"/>
      <c r="H130" s="38"/>
      <c r="I130" s="38"/>
      <c r="J130" s="38"/>
      <c r="L130" s="41"/>
    </row>
    <row r="131" spans="1:12" ht="12.75">
      <c r="A131" s="59"/>
      <c r="B131" s="44"/>
      <c r="C131" s="1"/>
      <c r="D131" s="44"/>
      <c r="E131" s="62"/>
      <c r="F131" s="38"/>
      <c r="G131" s="38"/>
      <c r="H131" s="38"/>
      <c r="I131" s="38"/>
      <c r="J131" s="38"/>
      <c r="L131" s="41"/>
    </row>
    <row r="132" spans="1:12" ht="12.75">
      <c r="A132" s="59"/>
      <c r="B132" s="44"/>
      <c r="C132" s="1"/>
      <c r="D132" s="44"/>
      <c r="E132" s="62"/>
      <c r="F132" s="38"/>
      <c r="G132" s="38"/>
      <c r="H132" s="38"/>
      <c r="I132" s="38"/>
      <c r="J132" s="38"/>
      <c r="L132" s="41"/>
    </row>
    <row r="133" spans="1:12" ht="12.75">
      <c r="A133" s="36"/>
      <c r="E133" s="39"/>
      <c r="F133" s="38"/>
      <c r="G133" s="38"/>
      <c r="H133" s="38"/>
      <c r="I133" s="38"/>
      <c r="J133" s="38"/>
      <c r="L133" s="41"/>
    </row>
    <row r="134" spans="1:12" ht="12.75">
      <c r="A134" s="36"/>
      <c r="E134" s="39"/>
      <c r="F134" s="38"/>
      <c r="G134" s="38"/>
      <c r="H134" s="38"/>
      <c r="I134" s="38"/>
      <c r="J134" s="38"/>
      <c r="L134" s="41"/>
    </row>
    <row r="135" spans="1:12" ht="12.75">
      <c r="A135" s="36"/>
      <c r="E135" s="39"/>
      <c r="F135" s="38"/>
      <c r="G135" s="38"/>
      <c r="H135" s="38"/>
      <c r="I135" s="38"/>
      <c r="J135" s="38"/>
      <c r="L135" s="41"/>
    </row>
    <row r="136" spans="1:12" ht="12.75">
      <c r="A136" s="36"/>
      <c r="E136" s="39"/>
      <c r="F136" s="38"/>
      <c r="G136" s="38"/>
      <c r="H136" s="38"/>
      <c r="I136" s="38"/>
      <c r="J136" s="38"/>
      <c r="L136" s="41"/>
    </row>
    <row r="137" spans="1:12" ht="12.75">
      <c r="A137" s="36"/>
      <c r="E137" s="39"/>
      <c r="F137" s="38"/>
      <c r="G137" s="38"/>
      <c r="H137" s="38"/>
      <c r="I137" s="38"/>
      <c r="J137" s="38"/>
      <c r="L137" s="41"/>
    </row>
    <row r="138" spans="1:12" ht="12.75">
      <c r="A138" s="36"/>
      <c r="E138" s="39"/>
      <c r="F138" s="38"/>
      <c r="G138" s="38"/>
      <c r="H138" s="38"/>
      <c r="I138" s="38"/>
      <c r="J138" s="38"/>
      <c r="L138" s="41"/>
    </row>
    <row r="139" spans="1:12" ht="12.75">
      <c r="A139" s="36"/>
      <c r="E139" s="39"/>
      <c r="F139" s="38"/>
      <c r="G139" s="38"/>
      <c r="H139" s="38"/>
      <c r="I139" s="38"/>
      <c r="J139" s="38"/>
      <c r="L139" s="41"/>
    </row>
    <row r="140" spans="1:12" ht="12.75">
      <c r="A140" s="36"/>
      <c r="E140" s="39"/>
      <c r="F140" s="38"/>
      <c r="G140" s="38"/>
      <c r="H140" s="38"/>
      <c r="I140" s="38"/>
      <c r="J140" s="38"/>
      <c r="L140" s="41"/>
    </row>
    <row r="141" spans="1:12" ht="12.75">
      <c r="A141" s="36"/>
      <c r="E141" s="39"/>
      <c r="F141" s="38"/>
      <c r="G141" s="38"/>
      <c r="H141" s="38"/>
      <c r="I141" s="38"/>
      <c r="J141" s="38"/>
      <c r="L141" s="41"/>
    </row>
    <row r="142" spans="1:12" ht="12.75">
      <c r="A142" s="36"/>
      <c r="E142" s="39"/>
      <c r="F142" s="38"/>
      <c r="G142" s="38"/>
      <c r="H142" s="38"/>
      <c r="I142" s="38"/>
      <c r="J142" s="38"/>
      <c r="L142" s="41"/>
    </row>
    <row r="143" spans="1:12" ht="12.75">
      <c r="A143" s="36"/>
      <c r="E143" s="39"/>
      <c r="F143" s="38"/>
      <c r="G143" s="38"/>
      <c r="H143" s="38"/>
      <c r="I143" s="38"/>
      <c r="J143" s="38"/>
      <c r="L143" s="41"/>
    </row>
    <row r="144" spans="1:12" ht="12.75">
      <c r="A144" s="36"/>
      <c r="E144" s="39"/>
      <c r="F144" s="38"/>
      <c r="G144" s="38"/>
      <c r="H144" s="38"/>
      <c r="I144" s="38"/>
      <c r="J144" s="38"/>
      <c r="L144" s="41"/>
    </row>
    <row r="145" spans="1:12" ht="12.75">
      <c r="A145" s="36"/>
      <c r="E145" s="39"/>
      <c r="F145" s="38"/>
      <c r="G145" s="38"/>
      <c r="H145" s="38"/>
      <c r="I145" s="38"/>
      <c r="J145" s="38"/>
      <c r="L145" s="41"/>
    </row>
    <row r="146" spans="1:12" ht="12.75">
      <c r="A146" s="36"/>
      <c r="E146" s="39"/>
      <c r="F146" s="38"/>
      <c r="G146" s="38"/>
      <c r="H146" s="38"/>
      <c r="I146" s="38"/>
      <c r="J146" s="38"/>
      <c r="L146" s="41"/>
    </row>
    <row r="147" spans="1:12" ht="12.75">
      <c r="A147" s="36"/>
      <c r="E147" s="39"/>
      <c r="F147" s="38"/>
      <c r="G147" s="38"/>
      <c r="H147" s="38"/>
      <c r="I147" s="38"/>
      <c r="J147" s="38"/>
      <c r="L147" s="41"/>
    </row>
    <row r="148" spans="1:12" ht="12.75">
      <c r="A148" s="36"/>
      <c r="E148" s="39"/>
      <c r="F148" s="38"/>
      <c r="G148" s="38"/>
      <c r="H148" s="38"/>
      <c r="I148" s="38"/>
      <c r="J148" s="38"/>
      <c r="L148" s="41"/>
    </row>
    <row r="149" spans="1:12" ht="12.75">
      <c r="A149" s="36"/>
      <c r="E149" s="39"/>
      <c r="F149" s="38"/>
      <c r="G149" s="38"/>
      <c r="H149" s="38"/>
      <c r="I149" s="38"/>
      <c r="J149" s="38"/>
      <c r="L149" s="41"/>
    </row>
    <row r="150" spans="1:12" ht="12.75">
      <c r="A150" s="36"/>
      <c r="E150" s="39"/>
      <c r="F150" s="38"/>
      <c r="G150" s="38"/>
      <c r="H150" s="38"/>
      <c r="I150" s="38"/>
      <c r="J150" s="38"/>
      <c r="L150" s="41"/>
    </row>
    <row r="151" spans="1:12" ht="12.75">
      <c r="A151" s="36"/>
      <c r="E151" s="39"/>
      <c r="F151" s="38"/>
      <c r="G151" s="38"/>
      <c r="H151" s="38"/>
      <c r="I151" s="38"/>
      <c r="J151" s="38"/>
      <c r="L151" s="41"/>
    </row>
    <row r="152" spans="1:12" ht="12.75">
      <c r="A152" s="36"/>
      <c r="E152" s="39"/>
      <c r="F152" s="38"/>
      <c r="G152" s="38"/>
      <c r="H152" s="38"/>
      <c r="I152" s="38"/>
      <c r="J152" s="38"/>
      <c r="L152" s="41"/>
    </row>
    <row r="153" spans="1:12" ht="12.75">
      <c r="A153" s="36"/>
      <c r="E153" s="39"/>
      <c r="F153" s="38"/>
      <c r="G153" s="38"/>
      <c r="H153" s="38"/>
      <c r="I153" s="38"/>
      <c r="J153" s="38"/>
      <c r="L153" s="41"/>
    </row>
    <row r="154" spans="1:12" ht="12.75">
      <c r="A154" s="36"/>
      <c r="E154" s="39"/>
      <c r="F154" s="38"/>
      <c r="G154" s="38"/>
      <c r="H154" s="38"/>
      <c r="I154" s="38"/>
      <c r="J154" s="38"/>
      <c r="L154" s="41"/>
    </row>
    <row r="155" spans="1:12" ht="12.75">
      <c r="A155" s="36"/>
      <c r="E155" s="39"/>
      <c r="F155" s="38"/>
      <c r="G155" s="38"/>
      <c r="H155" s="38"/>
      <c r="I155" s="38"/>
      <c r="J155" s="38"/>
      <c r="L155" s="41"/>
    </row>
    <row r="156" spans="1:12" ht="12.75">
      <c r="A156" s="36"/>
      <c r="E156" s="39"/>
      <c r="F156" s="38"/>
      <c r="G156" s="38"/>
      <c r="H156" s="38"/>
      <c r="I156" s="38"/>
      <c r="J156" s="38"/>
      <c r="L156" s="41"/>
    </row>
    <row r="157" spans="1:12" ht="12.75">
      <c r="A157" s="36"/>
      <c r="E157" s="39"/>
      <c r="F157" s="38"/>
      <c r="G157" s="38"/>
      <c r="H157" s="38"/>
      <c r="I157" s="38"/>
      <c r="J157" s="38"/>
      <c r="L157" s="41"/>
    </row>
    <row r="158" spans="1:12" ht="12.75">
      <c r="A158" s="36"/>
      <c r="E158" s="39"/>
      <c r="F158" s="38"/>
      <c r="G158" s="38"/>
      <c r="H158" s="38"/>
      <c r="I158" s="38"/>
      <c r="J158" s="38"/>
      <c r="L158" s="41"/>
    </row>
    <row r="159" spans="1:12" ht="12.75">
      <c r="A159" s="36"/>
      <c r="E159" s="39"/>
      <c r="F159" s="38"/>
      <c r="G159" s="38"/>
      <c r="H159" s="38"/>
      <c r="I159" s="38"/>
      <c r="J159" s="38"/>
      <c r="L159" s="41"/>
    </row>
    <row r="160" spans="1:12" ht="12.75">
      <c r="A160" s="36"/>
      <c r="E160" s="39"/>
      <c r="F160" s="38"/>
      <c r="G160" s="38"/>
      <c r="H160" s="38"/>
      <c r="I160" s="38"/>
      <c r="J160" s="38"/>
      <c r="L160" s="41"/>
    </row>
    <row r="161" spans="1:12" ht="12.75">
      <c r="A161" s="36"/>
      <c r="E161" s="39"/>
      <c r="F161" s="38"/>
      <c r="G161" s="38"/>
      <c r="H161" s="38"/>
      <c r="I161" s="38"/>
      <c r="J161" s="38"/>
      <c r="L161" s="41"/>
    </row>
    <row r="162" spans="1:12" ht="12.75">
      <c r="A162" s="36"/>
      <c r="E162" s="39"/>
      <c r="F162" s="38"/>
      <c r="G162" s="38"/>
      <c r="H162" s="38"/>
      <c r="I162" s="38"/>
      <c r="J162" s="38"/>
      <c r="L162" s="41"/>
    </row>
    <row r="163" spans="1:12" ht="12.75">
      <c r="A163" s="36"/>
      <c r="E163" s="39"/>
      <c r="F163" s="38"/>
      <c r="G163" s="38"/>
      <c r="H163" s="38"/>
      <c r="I163" s="38"/>
      <c r="J163" s="38"/>
      <c r="L163" s="41"/>
    </row>
    <row r="164" spans="1:12" ht="12.75">
      <c r="A164" s="36"/>
      <c r="E164" s="39"/>
      <c r="F164" s="38"/>
      <c r="G164" s="38"/>
      <c r="H164" s="38"/>
      <c r="I164" s="38"/>
      <c r="J164" s="38"/>
      <c r="L164" s="41"/>
    </row>
    <row r="165" spans="1:12" ht="12.75">
      <c r="A165" s="36"/>
      <c r="E165" s="39"/>
      <c r="F165" s="38"/>
      <c r="G165" s="38"/>
      <c r="H165" s="38"/>
      <c r="I165" s="38"/>
      <c r="J165" s="38"/>
      <c r="L165" s="41"/>
    </row>
    <row r="166" spans="1:12" ht="12.75">
      <c r="A166" s="36"/>
      <c r="E166" s="39"/>
      <c r="F166" s="38"/>
      <c r="G166" s="38"/>
      <c r="H166" s="38"/>
      <c r="I166" s="38"/>
      <c r="J166" s="38"/>
      <c r="L166" s="41"/>
    </row>
    <row r="167" spans="1:12" ht="12.75">
      <c r="A167" s="36"/>
      <c r="E167" s="39"/>
      <c r="F167" s="38"/>
      <c r="G167" s="38"/>
      <c r="H167" s="38"/>
      <c r="I167" s="38"/>
      <c r="J167" s="38"/>
      <c r="L167" s="41"/>
    </row>
    <row r="168" spans="1:12" ht="12.75">
      <c r="A168" s="36"/>
      <c r="E168" s="39"/>
      <c r="F168" s="38"/>
      <c r="G168" s="38"/>
      <c r="H168" s="38"/>
      <c r="I168" s="38"/>
      <c r="J168" s="38"/>
      <c r="L168" s="41"/>
    </row>
    <row r="169" spans="1:12" ht="12.75">
      <c r="A169" s="36"/>
      <c r="E169" s="39"/>
      <c r="F169" s="38"/>
      <c r="G169" s="38"/>
      <c r="H169" s="38"/>
      <c r="I169" s="38"/>
      <c r="J169" s="38"/>
      <c r="L169" s="41"/>
    </row>
    <row r="170" spans="1:12" ht="12.75">
      <c r="A170" s="36"/>
      <c r="E170" s="39"/>
      <c r="F170" s="38"/>
      <c r="G170" s="38"/>
      <c r="H170" s="38"/>
      <c r="I170" s="38"/>
      <c r="J170" s="38"/>
      <c r="L170" s="41"/>
    </row>
    <row r="171" spans="1:12" ht="12.75">
      <c r="A171" s="36"/>
      <c r="E171" s="39"/>
      <c r="F171" s="38"/>
      <c r="G171" s="38"/>
      <c r="H171" s="38"/>
      <c r="I171" s="38"/>
      <c r="J171" s="38"/>
      <c r="L171" s="41"/>
    </row>
    <row r="172" spans="1:12" ht="12.75">
      <c r="A172" s="36"/>
      <c r="E172" s="39"/>
      <c r="F172" s="38"/>
      <c r="G172" s="38"/>
      <c r="H172" s="38"/>
      <c r="I172" s="38"/>
      <c r="J172" s="38"/>
      <c r="L172" s="41"/>
    </row>
    <row r="173" spans="1:12" ht="12.75">
      <c r="A173" s="36"/>
      <c r="E173" s="39"/>
      <c r="F173" s="38"/>
      <c r="G173" s="38"/>
      <c r="H173" s="38"/>
      <c r="I173" s="38"/>
      <c r="J173" s="38"/>
      <c r="L173" s="41"/>
    </row>
    <row r="174" spans="1:12" ht="12.75">
      <c r="A174" s="36"/>
      <c r="E174" s="39"/>
      <c r="F174" s="38"/>
      <c r="G174" s="38"/>
      <c r="H174" s="38"/>
      <c r="I174" s="38"/>
      <c r="J174" s="38"/>
      <c r="L174" s="41"/>
    </row>
    <row r="175" spans="1:12" ht="12.75">
      <c r="A175" s="36"/>
      <c r="E175" s="39"/>
      <c r="F175" s="38"/>
      <c r="G175" s="38"/>
      <c r="H175" s="38"/>
      <c r="I175" s="38"/>
      <c r="J175" s="38"/>
      <c r="L175" s="41"/>
    </row>
    <row r="176" spans="1:12" ht="12.75">
      <c r="A176" s="36"/>
      <c r="E176" s="39"/>
      <c r="F176" s="38"/>
      <c r="G176" s="38"/>
      <c r="H176" s="38"/>
      <c r="I176" s="38"/>
      <c r="J176" s="38"/>
      <c r="L176" s="41"/>
    </row>
    <row r="177" spans="1:12" ht="12.75">
      <c r="A177" s="36"/>
      <c r="E177" s="39"/>
      <c r="F177" s="38"/>
      <c r="G177" s="38"/>
      <c r="H177" s="38"/>
      <c r="I177" s="38"/>
      <c r="J177" s="38"/>
      <c r="L177" s="41"/>
    </row>
    <row r="178" spans="1:12" ht="12.75">
      <c r="A178" s="36"/>
      <c r="E178" s="39"/>
      <c r="F178" s="38"/>
      <c r="G178" s="38"/>
      <c r="H178" s="38"/>
      <c r="I178" s="38"/>
      <c r="J178" s="38"/>
      <c r="L178" s="41"/>
    </row>
    <row r="179" spans="1:12" ht="12.75">
      <c r="A179" s="36"/>
      <c r="E179" s="39"/>
      <c r="F179" s="38"/>
      <c r="G179" s="38"/>
      <c r="H179" s="38"/>
      <c r="I179" s="38"/>
      <c r="J179" s="38"/>
      <c r="L179" s="41"/>
    </row>
    <row r="180" spans="1:12" ht="12.75">
      <c r="A180" s="36"/>
      <c r="E180" s="39"/>
      <c r="F180" s="38"/>
      <c r="G180" s="38"/>
      <c r="H180" s="38"/>
      <c r="I180" s="38"/>
      <c r="J180" s="38"/>
      <c r="L180" s="41"/>
    </row>
    <row r="181" spans="1:12" ht="12.75">
      <c r="A181" s="36"/>
      <c r="E181" s="39"/>
      <c r="F181" s="38"/>
      <c r="G181" s="38"/>
      <c r="H181" s="38"/>
      <c r="I181" s="38"/>
      <c r="J181" s="38"/>
      <c r="L181" s="41"/>
    </row>
    <row r="182" spans="1:12" ht="12.75">
      <c r="A182" s="36"/>
      <c r="E182" s="39"/>
      <c r="F182" s="38"/>
      <c r="G182" s="38"/>
      <c r="H182" s="38"/>
      <c r="I182" s="38"/>
      <c r="J182" s="38"/>
      <c r="L182" s="41"/>
    </row>
    <row r="183" spans="1:12" ht="12.75">
      <c r="A183" s="36"/>
      <c r="E183" s="39"/>
      <c r="F183" s="38"/>
      <c r="G183" s="38"/>
      <c r="H183" s="38"/>
      <c r="I183" s="38"/>
      <c r="J183" s="38"/>
      <c r="L183" s="41"/>
    </row>
    <row r="184" spans="1:12" ht="12.75">
      <c r="A184" s="36"/>
      <c r="E184" s="39"/>
      <c r="F184" s="38"/>
      <c r="G184" s="38"/>
      <c r="H184" s="38"/>
      <c r="I184" s="38"/>
      <c r="J184" s="38"/>
      <c r="L184" s="41"/>
    </row>
    <row r="185" spans="1:12" ht="12.75">
      <c r="A185" s="36"/>
      <c r="E185" s="39"/>
      <c r="F185" s="38"/>
      <c r="G185" s="38"/>
      <c r="H185" s="38"/>
      <c r="I185" s="38"/>
      <c r="J185" s="38"/>
      <c r="L185" s="41"/>
    </row>
    <row r="186" spans="1:12" ht="12.75">
      <c r="A186" s="36"/>
      <c r="E186" s="39"/>
      <c r="F186" s="38"/>
      <c r="G186" s="38"/>
      <c r="H186" s="38"/>
      <c r="I186" s="38"/>
      <c r="J186" s="38"/>
      <c r="L186" s="41"/>
    </row>
    <row r="187" spans="1:12" ht="12.75">
      <c r="A187" s="36"/>
      <c r="E187" s="39"/>
      <c r="F187" s="38"/>
      <c r="G187" s="38"/>
      <c r="H187" s="38"/>
      <c r="I187" s="38"/>
      <c r="J187" s="38"/>
      <c r="L187" s="41"/>
    </row>
    <row r="188" spans="1:12" ht="12.75">
      <c r="A188" s="36"/>
      <c r="E188" s="39"/>
      <c r="F188" s="38"/>
      <c r="G188" s="38"/>
      <c r="H188" s="38"/>
      <c r="I188" s="38"/>
      <c r="J188" s="38"/>
      <c r="L188" s="41"/>
    </row>
    <row r="189" spans="1:12" ht="12.75">
      <c r="A189" s="36"/>
      <c r="E189" s="39"/>
      <c r="F189" s="38"/>
      <c r="G189" s="38"/>
      <c r="H189" s="38"/>
      <c r="I189" s="38"/>
      <c r="J189" s="38"/>
      <c r="L189" s="41"/>
    </row>
    <row r="190" spans="1:12" ht="12.75">
      <c r="A190" s="36"/>
      <c r="E190" s="39"/>
      <c r="F190" s="38"/>
      <c r="G190" s="38"/>
      <c r="H190" s="38"/>
      <c r="I190" s="38"/>
      <c r="J190" s="38"/>
      <c r="L190" s="41"/>
    </row>
    <row r="191" spans="1:12" ht="12.75">
      <c r="A191" s="36"/>
      <c r="E191" s="39"/>
      <c r="F191" s="38"/>
      <c r="G191" s="38"/>
      <c r="H191" s="38"/>
      <c r="I191" s="38"/>
      <c r="J191" s="38"/>
      <c r="L191" s="41"/>
    </row>
    <row r="192" spans="1:12" ht="12.75">
      <c r="A192" s="36"/>
      <c r="E192" s="39"/>
      <c r="F192" s="38"/>
      <c r="G192" s="38"/>
      <c r="H192" s="38"/>
      <c r="I192" s="38"/>
      <c r="J192" s="38"/>
      <c r="L192" s="41"/>
    </row>
    <row r="193" spans="1:12" ht="12.75">
      <c r="A193" s="36"/>
      <c r="E193" s="39"/>
      <c r="F193" s="38"/>
      <c r="G193" s="38"/>
      <c r="H193" s="38"/>
      <c r="I193" s="38"/>
      <c r="J193" s="38"/>
      <c r="L193" s="41"/>
    </row>
    <row r="194" spans="1:12" ht="12.75">
      <c r="A194" s="36"/>
      <c r="E194" s="39"/>
      <c r="F194" s="38"/>
      <c r="G194" s="38"/>
      <c r="H194" s="38"/>
      <c r="I194" s="38"/>
      <c r="J194" s="38"/>
      <c r="L194" s="41"/>
    </row>
    <row r="195" spans="1:12" ht="12.75">
      <c r="A195" s="36"/>
      <c r="E195" s="39"/>
      <c r="F195" s="38"/>
      <c r="G195" s="38"/>
      <c r="H195" s="38"/>
      <c r="I195" s="38"/>
      <c r="J195" s="38"/>
      <c r="L195" s="41"/>
    </row>
    <row r="196" spans="1:12" ht="12.75">
      <c r="A196" s="36"/>
      <c r="E196" s="39"/>
      <c r="F196" s="38"/>
      <c r="G196" s="38"/>
      <c r="H196" s="38"/>
      <c r="I196" s="38"/>
      <c r="J196" s="38"/>
      <c r="L196" s="41"/>
    </row>
    <row r="197" spans="1:12" ht="12.75">
      <c r="A197" s="36"/>
      <c r="E197" s="39"/>
      <c r="F197" s="38"/>
      <c r="G197" s="38"/>
      <c r="H197" s="38"/>
      <c r="I197" s="38"/>
      <c r="J197" s="38"/>
      <c r="L197" s="41"/>
    </row>
    <row r="198" spans="1:12" ht="12.75">
      <c r="A198" s="36"/>
      <c r="E198" s="39"/>
      <c r="F198" s="38"/>
      <c r="G198" s="38"/>
      <c r="H198" s="38"/>
      <c r="I198" s="38"/>
      <c r="J198" s="38"/>
      <c r="L198" s="41"/>
    </row>
    <row r="199" spans="1:12" ht="12.75">
      <c r="A199" s="36"/>
      <c r="E199" s="39"/>
      <c r="F199" s="38"/>
      <c r="G199" s="38"/>
      <c r="H199" s="38"/>
      <c r="I199" s="38"/>
      <c r="J199" s="38"/>
      <c r="L199" s="41"/>
    </row>
    <row r="200" spans="1:12" ht="12.75">
      <c r="A200" s="36"/>
      <c r="E200" s="39"/>
      <c r="F200" s="38"/>
      <c r="G200" s="38"/>
      <c r="H200" s="38"/>
      <c r="I200" s="38"/>
      <c r="J200" s="38"/>
      <c r="L200" s="41"/>
    </row>
    <row r="201" spans="1:12" ht="12.75">
      <c r="A201" s="36"/>
      <c r="E201" s="39"/>
      <c r="F201" s="38"/>
      <c r="G201" s="38"/>
      <c r="H201" s="38"/>
      <c r="I201" s="38"/>
      <c r="J201" s="38"/>
      <c r="L201" s="41"/>
    </row>
    <row r="202" spans="1:12" ht="12.75">
      <c r="A202" s="36"/>
      <c r="E202" s="39"/>
      <c r="F202" s="38"/>
      <c r="G202" s="38"/>
      <c r="H202" s="38"/>
      <c r="I202" s="38"/>
      <c r="J202" s="38"/>
      <c r="L202" s="41"/>
    </row>
    <row r="203" spans="1:12" ht="12.75">
      <c r="A203" s="36"/>
      <c r="E203" s="39"/>
      <c r="F203" s="38"/>
      <c r="G203" s="38"/>
      <c r="H203" s="38"/>
      <c r="I203" s="38"/>
      <c r="J203" s="38"/>
      <c r="L203" s="41"/>
    </row>
    <row r="204" spans="1:12" ht="12.75">
      <c r="A204" s="36"/>
      <c r="E204" s="39"/>
      <c r="F204" s="38"/>
      <c r="G204" s="38"/>
      <c r="H204" s="38"/>
      <c r="I204" s="38"/>
      <c r="J204" s="38"/>
      <c r="L204" s="41"/>
    </row>
    <row r="205" spans="1:12" ht="12.75">
      <c r="A205" s="36"/>
      <c r="E205" s="39"/>
      <c r="F205" s="38"/>
      <c r="G205" s="38"/>
      <c r="H205" s="38"/>
      <c r="I205" s="38"/>
      <c r="J205" s="38"/>
      <c r="L205" s="41"/>
    </row>
    <row r="206" spans="1:12" ht="12.75">
      <c r="A206" s="36"/>
      <c r="E206" s="39"/>
      <c r="F206" s="38"/>
      <c r="G206" s="38"/>
      <c r="H206" s="38"/>
      <c r="I206" s="38"/>
      <c r="J206" s="38"/>
      <c r="L206" s="41"/>
    </row>
    <row r="207" spans="1:12" ht="12.75">
      <c r="A207" s="36"/>
      <c r="E207" s="39"/>
      <c r="F207" s="38"/>
      <c r="G207" s="38"/>
      <c r="H207" s="38"/>
      <c r="I207" s="38"/>
      <c r="J207" s="38"/>
      <c r="L207" s="41"/>
    </row>
    <row r="208" spans="1:12" ht="12.75">
      <c r="A208" s="36"/>
      <c r="E208" s="39"/>
      <c r="F208" s="38"/>
      <c r="G208" s="38"/>
      <c r="H208" s="38"/>
      <c r="I208" s="38"/>
      <c r="J208" s="38"/>
      <c r="L208" s="41"/>
    </row>
    <row r="209" spans="1:12" ht="12.75">
      <c r="A209" s="36"/>
      <c r="E209" s="39"/>
      <c r="F209" s="38"/>
      <c r="G209" s="38"/>
      <c r="H209" s="38"/>
      <c r="I209" s="38"/>
      <c r="J209" s="38"/>
      <c r="L209" s="41"/>
    </row>
    <row r="210" spans="1:12" ht="12.75">
      <c r="A210" s="36"/>
      <c r="E210" s="39"/>
      <c r="F210" s="38"/>
      <c r="G210" s="38"/>
      <c r="H210" s="38"/>
      <c r="I210" s="38"/>
      <c r="J210" s="38"/>
      <c r="L210" s="41"/>
    </row>
    <row r="211" spans="1:12" ht="12.75">
      <c r="A211" s="36"/>
      <c r="E211" s="39"/>
      <c r="F211" s="38"/>
      <c r="G211" s="38"/>
      <c r="H211" s="38"/>
      <c r="I211" s="38"/>
      <c r="J211" s="38"/>
      <c r="L211" s="41"/>
    </row>
    <row r="212" spans="1:12" ht="12.75">
      <c r="A212" s="36"/>
      <c r="E212" s="39"/>
      <c r="F212" s="38"/>
      <c r="G212" s="38"/>
      <c r="H212" s="38"/>
      <c r="I212" s="38"/>
      <c r="J212" s="38"/>
      <c r="L212" s="41"/>
    </row>
    <row r="213" spans="1:12" ht="12.75">
      <c r="A213" s="36"/>
      <c r="E213" s="39"/>
      <c r="F213" s="38"/>
      <c r="G213" s="38"/>
      <c r="H213" s="38"/>
      <c r="I213" s="38"/>
      <c r="J213" s="38"/>
      <c r="L213" s="41"/>
    </row>
    <row r="214" spans="1:12" ht="12.75">
      <c r="A214" s="36"/>
      <c r="E214" s="39"/>
      <c r="F214" s="38"/>
      <c r="G214" s="38"/>
      <c r="H214" s="38"/>
      <c r="I214" s="38"/>
      <c r="J214" s="38"/>
      <c r="L214" s="41"/>
    </row>
    <row r="215" spans="1:12" ht="12.75">
      <c r="A215" s="36"/>
      <c r="E215" s="39"/>
      <c r="F215" s="38"/>
      <c r="G215" s="38"/>
      <c r="H215" s="38"/>
      <c r="I215" s="38"/>
      <c r="J215" s="38"/>
      <c r="L215" s="41"/>
    </row>
    <row r="216" spans="1:12" ht="12.75">
      <c r="A216" s="36"/>
      <c r="E216" s="39"/>
      <c r="F216" s="38"/>
      <c r="G216" s="38"/>
      <c r="H216" s="38"/>
      <c r="I216" s="38"/>
      <c r="J216" s="38"/>
      <c r="L216" s="41"/>
    </row>
    <row r="217" spans="1:12" ht="12.75">
      <c r="A217" s="36"/>
      <c r="E217" s="39"/>
      <c r="F217" s="38"/>
      <c r="G217" s="38"/>
      <c r="H217" s="38"/>
      <c r="I217" s="38"/>
      <c r="J217" s="38"/>
      <c r="L217" s="41"/>
    </row>
    <row r="218" spans="1:12" ht="12.75">
      <c r="A218" s="36"/>
      <c r="E218" s="39"/>
      <c r="F218" s="38"/>
      <c r="G218" s="38"/>
      <c r="H218" s="38"/>
      <c r="I218" s="38"/>
      <c r="J218" s="38"/>
      <c r="L218" s="41"/>
    </row>
    <row r="219" spans="1:12" ht="12.75">
      <c r="A219" s="36"/>
      <c r="E219" s="39"/>
      <c r="F219" s="38"/>
      <c r="G219" s="38"/>
      <c r="H219" s="38"/>
      <c r="I219" s="38"/>
      <c r="J219" s="38"/>
      <c r="L219" s="41"/>
    </row>
    <row r="220" spans="1:12" ht="12.75">
      <c r="A220" s="36"/>
      <c r="E220" s="39"/>
      <c r="F220" s="38"/>
      <c r="G220" s="38"/>
      <c r="H220" s="38"/>
      <c r="I220" s="38"/>
      <c r="J220" s="38"/>
      <c r="L220" s="41"/>
    </row>
    <row r="221" spans="1:12" ht="12.75">
      <c r="A221" s="36"/>
      <c r="E221" s="39"/>
      <c r="F221" s="38"/>
      <c r="G221" s="38"/>
      <c r="H221" s="38"/>
      <c r="I221" s="38"/>
      <c r="J221" s="38"/>
      <c r="L221" s="41"/>
    </row>
    <row r="222" spans="1:12" ht="12.75">
      <c r="A222" s="36"/>
      <c r="E222" s="39"/>
      <c r="F222" s="38"/>
      <c r="G222" s="38"/>
      <c r="H222" s="38"/>
      <c r="I222" s="38"/>
      <c r="J222" s="38"/>
      <c r="L222" s="41"/>
    </row>
    <row r="223" spans="1:12" ht="12.75">
      <c r="A223" s="36"/>
      <c r="E223" s="39"/>
      <c r="F223" s="38"/>
      <c r="G223" s="38"/>
      <c r="H223" s="38"/>
      <c r="I223" s="38"/>
      <c r="J223" s="38"/>
      <c r="L223" s="41"/>
    </row>
    <row r="224" spans="1:12" ht="12.75">
      <c r="A224" s="36"/>
      <c r="E224" s="39"/>
      <c r="F224" s="38"/>
      <c r="G224" s="38"/>
      <c r="H224" s="38"/>
      <c r="I224" s="38"/>
      <c r="J224" s="38"/>
      <c r="L224" s="41"/>
    </row>
    <row r="225" spans="1:12" ht="12.75">
      <c r="A225" s="36"/>
      <c r="E225" s="39"/>
      <c r="F225" s="38"/>
      <c r="G225" s="38"/>
      <c r="H225" s="38"/>
      <c r="I225" s="38"/>
      <c r="J225" s="38"/>
      <c r="L225" s="41"/>
    </row>
    <row r="226" spans="1:12" ht="12.75">
      <c r="A226" s="36"/>
      <c r="E226" s="39"/>
      <c r="F226" s="38"/>
      <c r="G226" s="38"/>
      <c r="H226" s="38"/>
      <c r="I226" s="38"/>
      <c r="J226" s="38"/>
      <c r="L226" s="41"/>
    </row>
    <row r="227" spans="1:12" ht="12.75">
      <c r="A227" s="36"/>
      <c r="E227" s="39"/>
      <c r="F227" s="38"/>
      <c r="G227" s="38"/>
      <c r="H227" s="38"/>
      <c r="I227" s="38"/>
      <c r="J227" s="38"/>
      <c r="L227" s="41"/>
    </row>
    <row r="228" spans="1:12" ht="12.75">
      <c r="A228" s="36"/>
      <c r="E228" s="39"/>
      <c r="F228" s="38"/>
      <c r="G228" s="38"/>
      <c r="H228" s="38"/>
      <c r="I228" s="38"/>
      <c r="J228" s="38"/>
      <c r="L228" s="41"/>
    </row>
    <row r="229" spans="1:12" ht="12.75">
      <c r="A229" s="36"/>
      <c r="E229" s="39"/>
      <c r="F229" s="38"/>
      <c r="G229" s="38"/>
      <c r="H229" s="38"/>
      <c r="I229" s="38"/>
      <c r="J229" s="38"/>
      <c r="L229" s="41"/>
    </row>
    <row r="230" spans="1:12" ht="12.75">
      <c r="A230" s="36"/>
      <c r="E230" s="39"/>
      <c r="F230" s="38"/>
      <c r="G230" s="38"/>
      <c r="H230" s="38"/>
      <c r="I230" s="38"/>
      <c r="J230" s="38"/>
      <c r="L230" s="41"/>
    </row>
    <row r="231" spans="1:12" ht="12.75">
      <c r="A231" s="36"/>
      <c r="E231" s="39"/>
      <c r="F231" s="38"/>
      <c r="G231" s="38"/>
      <c r="H231" s="38"/>
      <c r="I231" s="38"/>
      <c r="J231" s="38"/>
      <c r="L231" s="41"/>
    </row>
    <row r="232" spans="1:12" ht="12.75">
      <c r="A232" s="36"/>
      <c r="E232" s="39"/>
      <c r="F232" s="38"/>
      <c r="G232" s="38"/>
      <c r="H232" s="38"/>
      <c r="I232" s="38"/>
      <c r="J232" s="38"/>
      <c r="L232" s="41"/>
    </row>
    <row r="233" spans="1:12" ht="12.75">
      <c r="A233" s="36"/>
      <c r="E233" s="39"/>
      <c r="F233" s="38"/>
      <c r="G233" s="38"/>
      <c r="H233" s="38"/>
      <c r="I233" s="38"/>
      <c r="J233" s="38"/>
      <c r="L233" s="41"/>
    </row>
    <row r="234" spans="1:12" ht="12.75">
      <c r="A234" s="36"/>
      <c r="E234" s="39"/>
      <c r="F234" s="38"/>
      <c r="G234" s="38"/>
      <c r="H234" s="38"/>
      <c r="I234" s="38"/>
      <c r="J234" s="38"/>
      <c r="L234" s="41"/>
    </row>
    <row r="235" spans="1:12" ht="12.75">
      <c r="A235" s="36"/>
      <c r="E235" s="39"/>
      <c r="F235" s="38"/>
      <c r="G235" s="38"/>
      <c r="H235" s="38"/>
      <c r="I235" s="38"/>
      <c r="J235" s="38"/>
      <c r="L235" s="41"/>
    </row>
    <row r="236" spans="1:12" ht="12.75">
      <c r="A236" s="36"/>
      <c r="E236" s="39"/>
      <c r="F236" s="38"/>
      <c r="G236" s="38"/>
      <c r="H236" s="38"/>
      <c r="I236" s="38"/>
      <c r="J236" s="38"/>
      <c r="L236" s="41"/>
    </row>
    <row r="237" spans="1:12" ht="12.75">
      <c r="A237" s="36"/>
      <c r="E237" s="39"/>
      <c r="F237" s="38"/>
      <c r="G237" s="38"/>
      <c r="H237" s="38"/>
      <c r="I237" s="38"/>
      <c r="J237" s="38"/>
      <c r="L237" s="41"/>
    </row>
    <row r="238" spans="1:12" ht="12.75">
      <c r="A238" s="36"/>
      <c r="E238" s="39"/>
      <c r="F238" s="38"/>
      <c r="G238" s="38"/>
      <c r="H238" s="38"/>
      <c r="I238" s="38"/>
      <c r="J238" s="38"/>
      <c r="L238" s="41"/>
    </row>
    <row r="239" spans="1:12" ht="12.75">
      <c r="A239" s="36"/>
      <c r="E239" s="39"/>
      <c r="F239" s="38"/>
      <c r="G239" s="38"/>
      <c r="H239" s="38"/>
      <c r="I239" s="38"/>
      <c r="J239" s="38"/>
      <c r="L239" s="41"/>
    </row>
    <row r="240" spans="1:12" ht="12.75">
      <c r="A240" s="36"/>
      <c r="E240" s="39"/>
      <c r="F240" s="38"/>
      <c r="G240" s="38"/>
      <c r="H240" s="38"/>
      <c r="I240" s="38"/>
      <c r="J240" s="38"/>
      <c r="L240" s="41"/>
    </row>
    <row r="241" spans="1:12" ht="12.75">
      <c r="A241" s="36"/>
      <c r="E241" s="39"/>
      <c r="F241" s="38"/>
      <c r="G241" s="38"/>
      <c r="H241" s="38"/>
      <c r="I241" s="38"/>
      <c r="J241" s="38"/>
      <c r="L241" s="41"/>
    </row>
    <row r="242" spans="1:12" ht="12.75">
      <c r="A242" s="36"/>
      <c r="E242" s="39"/>
      <c r="F242" s="38"/>
      <c r="G242" s="38"/>
      <c r="H242" s="38"/>
      <c r="I242" s="38"/>
      <c r="J242" s="38"/>
      <c r="L242" s="41"/>
    </row>
    <row r="243" spans="1:12" ht="12.75">
      <c r="A243" s="36"/>
      <c r="E243" s="39"/>
      <c r="F243" s="38"/>
      <c r="G243" s="38"/>
      <c r="H243" s="38"/>
      <c r="I243" s="38"/>
      <c r="J243" s="38"/>
      <c r="L243" s="41"/>
    </row>
    <row r="244" spans="1:12" ht="12.75">
      <c r="A244" s="36"/>
      <c r="E244" s="39"/>
      <c r="F244" s="38"/>
      <c r="G244" s="38"/>
      <c r="H244" s="38"/>
      <c r="I244" s="38"/>
      <c r="J244" s="38"/>
      <c r="L244" s="41"/>
    </row>
    <row r="245" spans="1:12" ht="12.75">
      <c r="A245" s="36"/>
      <c r="E245" s="39"/>
      <c r="F245" s="38"/>
      <c r="G245" s="38"/>
      <c r="H245" s="38"/>
      <c r="I245" s="38"/>
      <c r="J245" s="38"/>
      <c r="L245" s="41"/>
    </row>
    <row r="246" spans="1:12" ht="12.75">
      <c r="A246" s="36"/>
      <c r="E246" s="39"/>
      <c r="F246" s="38"/>
      <c r="G246" s="38"/>
      <c r="H246" s="38"/>
      <c r="I246" s="38"/>
      <c r="J246" s="38"/>
      <c r="L246" s="41"/>
    </row>
    <row r="247" spans="1:12" ht="12.75">
      <c r="A247" s="36"/>
      <c r="E247" s="39"/>
      <c r="F247" s="38"/>
      <c r="G247" s="38"/>
      <c r="H247" s="38"/>
      <c r="I247" s="38"/>
      <c r="J247" s="38"/>
      <c r="L247" s="41"/>
    </row>
    <row r="248" spans="1:12" ht="12.75">
      <c r="A248" s="36"/>
      <c r="E248" s="39"/>
      <c r="F248" s="38"/>
      <c r="G248" s="38"/>
      <c r="H248" s="38"/>
      <c r="I248" s="38"/>
      <c r="J248" s="38"/>
      <c r="L248" s="41"/>
    </row>
    <row r="249" spans="1:12" ht="12.75">
      <c r="A249" s="36"/>
      <c r="E249" s="39"/>
      <c r="F249" s="38"/>
      <c r="G249" s="38"/>
      <c r="H249" s="38"/>
      <c r="I249" s="38"/>
      <c r="J249" s="38"/>
      <c r="L249" s="41"/>
    </row>
    <row r="250" spans="1:12" ht="12.75">
      <c r="A250" s="36"/>
      <c r="E250" s="39"/>
      <c r="F250" s="38"/>
      <c r="G250" s="38"/>
      <c r="H250" s="38"/>
      <c r="I250" s="38"/>
      <c r="J250" s="38"/>
      <c r="L250" s="41"/>
    </row>
    <row r="251" spans="1:12" ht="12.75">
      <c r="A251" s="36"/>
      <c r="E251" s="39"/>
      <c r="F251" s="38"/>
      <c r="G251" s="38"/>
      <c r="H251" s="38"/>
      <c r="I251" s="38"/>
      <c r="J251" s="38"/>
      <c r="L251" s="41"/>
    </row>
    <row r="252" spans="1:12" ht="12.75">
      <c r="A252" s="36"/>
      <c r="E252" s="39"/>
      <c r="F252" s="38"/>
      <c r="G252" s="38"/>
      <c r="H252" s="38"/>
      <c r="I252" s="38"/>
      <c r="J252" s="38"/>
      <c r="L252" s="41"/>
    </row>
    <row r="253" spans="1:12" ht="12.75">
      <c r="A253" s="36"/>
      <c r="E253" s="39"/>
      <c r="F253" s="38"/>
      <c r="G253" s="38"/>
      <c r="H253" s="38"/>
      <c r="I253" s="38"/>
      <c r="J253" s="38"/>
      <c r="L253" s="41"/>
    </row>
    <row r="254" spans="1:12" ht="12.75">
      <c r="A254" s="36"/>
      <c r="E254" s="39"/>
      <c r="F254" s="38"/>
      <c r="G254" s="38"/>
      <c r="H254" s="38"/>
      <c r="I254" s="38"/>
      <c r="J254" s="38"/>
      <c r="L254" s="41"/>
    </row>
    <row r="255" spans="1:12" ht="12.75">
      <c r="A255" s="36"/>
      <c r="E255" s="39"/>
      <c r="F255" s="38"/>
      <c r="G255" s="38"/>
      <c r="H255" s="38"/>
      <c r="I255" s="38"/>
      <c r="J255" s="38"/>
      <c r="L255" s="41"/>
    </row>
    <row r="256" spans="1:12" ht="12.75">
      <c r="A256" s="36"/>
      <c r="E256" s="39"/>
      <c r="F256" s="38"/>
      <c r="G256" s="38"/>
      <c r="H256" s="38"/>
      <c r="I256" s="38"/>
      <c r="J256" s="38"/>
      <c r="L256" s="41"/>
    </row>
    <row r="257" spans="1:12" ht="12.75">
      <c r="A257" s="36"/>
      <c r="E257" s="39"/>
      <c r="F257" s="38"/>
      <c r="G257" s="38"/>
      <c r="H257" s="38"/>
      <c r="I257" s="38"/>
      <c r="J257" s="38"/>
      <c r="L257" s="41"/>
    </row>
    <row r="258" spans="1:12" ht="12.75">
      <c r="A258" s="36"/>
      <c r="E258" s="39"/>
      <c r="F258" s="38"/>
      <c r="G258" s="38"/>
      <c r="H258" s="38"/>
      <c r="I258" s="38"/>
      <c r="J258" s="38"/>
      <c r="L258" s="41"/>
    </row>
    <row r="259" spans="1:12" ht="12.75">
      <c r="A259" s="36"/>
      <c r="E259" s="39"/>
      <c r="F259" s="38"/>
      <c r="G259" s="38"/>
      <c r="H259" s="38"/>
      <c r="I259" s="38"/>
      <c r="J259" s="38"/>
      <c r="L259" s="41"/>
    </row>
    <row r="260" spans="1:12" ht="12.75">
      <c r="A260" s="36"/>
      <c r="E260" s="39"/>
      <c r="F260" s="38"/>
      <c r="G260" s="38"/>
      <c r="H260" s="38"/>
      <c r="I260" s="38"/>
      <c r="J260" s="38"/>
      <c r="L260" s="41"/>
    </row>
    <row r="261" spans="1:12" ht="12.75">
      <c r="A261" s="36"/>
      <c r="E261" s="39"/>
      <c r="F261" s="38"/>
      <c r="G261" s="38"/>
      <c r="H261" s="38"/>
      <c r="I261" s="38"/>
      <c r="J261" s="38"/>
      <c r="L261" s="41"/>
    </row>
    <row r="262" spans="1:12" ht="12.75">
      <c r="A262" s="36"/>
      <c r="E262" s="39"/>
      <c r="F262" s="38"/>
      <c r="G262" s="38"/>
      <c r="H262" s="38"/>
      <c r="I262" s="38"/>
      <c r="J262" s="38"/>
      <c r="L262" s="41"/>
    </row>
    <row r="263" spans="1:12" ht="12.75">
      <c r="A263" s="36"/>
      <c r="E263" s="39"/>
      <c r="F263" s="38"/>
      <c r="G263" s="38"/>
      <c r="H263" s="38"/>
      <c r="I263" s="38"/>
      <c r="J263" s="38"/>
      <c r="L263" s="41"/>
    </row>
    <row r="264" spans="1:12" ht="12.75">
      <c r="A264" s="36"/>
      <c r="E264" s="39"/>
      <c r="F264" s="38"/>
      <c r="G264" s="38"/>
      <c r="H264" s="38"/>
      <c r="I264" s="38"/>
      <c r="J264" s="38"/>
      <c r="L264" s="41"/>
    </row>
    <row r="265" spans="1:12" ht="12.75">
      <c r="A265" s="36"/>
      <c r="E265" s="39"/>
      <c r="F265" s="38"/>
      <c r="G265" s="38"/>
      <c r="H265" s="38"/>
      <c r="I265" s="38"/>
      <c r="J265" s="38"/>
      <c r="L265" s="41"/>
    </row>
    <row r="266" spans="1:12" ht="12.75">
      <c r="A266" s="36"/>
      <c r="E266" s="39"/>
      <c r="F266" s="38"/>
      <c r="G266" s="38"/>
      <c r="H266" s="38"/>
      <c r="I266" s="38"/>
      <c r="J266" s="38"/>
      <c r="L266" s="41"/>
    </row>
    <row r="267" spans="1:12" ht="12.75">
      <c r="A267" s="36"/>
      <c r="E267" s="39"/>
      <c r="F267" s="38"/>
      <c r="G267" s="38"/>
      <c r="H267" s="38"/>
      <c r="I267" s="38"/>
      <c r="J267" s="38"/>
      <c r="L267" s="41"/>
    </row>
    <row r="268" spans="1:12" ht="12.75">
      <c r="A268" s="36"/>
      <c r="E268" s="39"/>
      <c r="F268" s="38"/>
      <c r="G268" s="38"/>
      <c r="H268" s="38"/>
      <c r="I268" s="38"/>
      <c r="J268" s="38"/>
      <c r="L268" s="41"/>
    </row>
    <row r="269" spans="1:12" ht="12.75">
      <c r="A269" s="36"/>
      <c r="E269" s="39"/>
      <c r="F269" s="38"/>
      <c r="G269" s="38"/>
      <c r="H269" s="38"/>
      <c r="I269" s="38"/>
      <c r="J269" s="38"/>
      <c r="L269" s="41"/>
    </row>
    <row r="270" spans="1:12" ht="12.75">
      <c r="A270" s="36"/>
      <c r="E270" s="39"/>
      <c r="F270" s="38"/>
      <c r="G270" s="38"/>
      <c r="H270" s="38"/>
      <c r="I270" s="38"/>
      <c r="J270" s="38"/>
      <c r="L270" s="41"/>
    </row>
    <row r="271" spans="1:12" ht="12.75">
      <c r="A271" s="36"/>
      <c r="E271" s="39"/>
      <c r="F271" s="38"/>
      <c r="G271" s="38"/>
      <c r="H271" s="38"/>
      <c r="I271" s="38"/>
      <c r="J271" s="38"/>
      <c r="L271" s="41"/>
    </row>
    <row r="272" spans="1:12" ht="12.75">
      <c r="A272" s="36"/>
      <c r="E272" s="39"/>
      <c r="F272" s="38"/>
      <c r="G272" s="38"/>
      <c r="H272" s="38"/>
      <c r="I272" s="38"/>
      <c r="J272" s="38"/>
      <c r="L272" s="41"/>
    </row>
    <row r="273" spans="1:12" ht="12.75">
      <c r="A273" s="36"/>
      <c r="E273" s="39"/>
      <c r="F273" s="38"/>
      <c r="G273" s="38"/>
      <c r="H273" s="38"/>
      <c r="I273" s="38"/>
      <c r="J273" s="38"/>
      <c r="L273" s="41"/>
    </row>
    <row r="274" spans="1:12" ht="12.75">
      <c r="A274" s="36"/>
      <c r="E274" s="39"/>
      <c r="F274" s="38"/>
      <c r="G274" s="38"/>
      <c r="H274" s="38"/>
      <c r="I274" s="38"/>
      <c r="J274" s="38"/>
      <c r="L274" s="41"/>
    </row>
    <row r="275" spans="1:12" ht="12.75">
      <c r="A275" s="36"/>
      <c r="E275" s="39"/>
      <c r="F275" s="38"/>
      <c r="G275" s="38"/>
      <c r="H275" s="38"/>
      <c r="I275" s="38"/>
      <c r="J275" s="38"/>
      <c r="L275" s="41"/>
    </row>
    <row r="276" spans="1:12" ht="12.75">
      <c r="A276" s="36"/>
      <c r="E276" s="39"/>
      <c r="F276" s="38"/>
      <c r="G276" s="38"/>
      <c r="H276" s="38"/>
      <c r="I276" s="38"/>
      <c r="J276" s="38"/>
      <c r="L276" s="41"/>
    </row>
    <row r="277" spans="1:12" ht="12.75">
      <c r="A277" s="36"/>
      <c r="E277" s="39"/>
      <c r="F277" s="38"/>
      <c r="G277" s="38"/>
      <c r="H277" s="38"/>
      <c r="I277" s="38"/>
      <c r="J277" s="38"/>
      <c r="L277" s="41"/>
    </row>
    <row r="278" spans="1:12" ht="12.75">
      <c r="A278" s="36"/>
      <c r="E278" s="39"/>
      <c r="F278" s="38"/>
      <c r="G278" s="38"/>
      <c r="H278" s="38"/>
      <c r="I278" s="38"/>
      <c r="J278" s="38"/>
      <c r="L278" s="41"/>
    </row>
    <row r="279" spans="1:12" ht="12.75">
      <c r="A279" s="36"/>
      <c r="E279" s="39"/>
      <c r="F279" s="38"/>
      <c r="G279" s="38"/>
      <c r="H279" s="38"/>
      <c r="I279" s="38"/>
      <c r="J279" s="38"/>
      <c r="L279" s="41"/>
    </row>
    <row r="280" spans="1:12" ht="12.75">
      <c r="A280" s="36"/>
      <c r="E280" s="39"/>
      <c r="F280" s="38"/>
      <c r="G280" s="38"/>
      <c r="H280" s="38"/>
      <c r="I280" s="38"/>
      <c r="J280" s="38"/>
      <c r="L280" s="41"/>
    </row>
    <row r="281" spans="1:12" ht="12.75">
      <c r="A281" s="36"/>
      <c r="E281" s="39"/>
      <c r="F281" s="38"/>
      <c r="G281" s="38"/>
      <c r="H281" s="38"/>
      <c r="I281" s="38"/>
      <c r="J281" s="38"/>
      <c r="L281" s="41"/>
    </row>
    <row r="282" spans="1:12" ht="12.75">
      <c r="A282" s="36"/>
      <c r="E282" s="39"/>
      <c r="F282" s="38"/>
      <c r="G282" s="38"/>
      <c r="H282" s="38"/>
      <c r="I282" s="38"/>
      <c r="J282" s="38"/>
      <c r="L282" s="41"/>
    </row>
    <row r="283" spans="1:12" ht="12.75">
      <c r="A283" s="36"/>
      <c r="E283" s="39"/>
      <c r="F283" s="38"/>
      <c r="G283" s="38"/>
      <c r="H283" s="38"/>
      <c r="I283" s="38"/>
      <c r="J283" s="38"/>
      <c r="L283" s="41"/>
    </row>
    <row r="284" spans="1:12" ht="12.75">
      <c r="A284" s="36"/>
      <c r="E284" s="39"/>
      <c r="F284" s="38"/>
      <c r="G284" s="38"/>
      <c r="H284" s="38"/>
      <c r="I284" s="38"/>
      <c r="J284" s="38"/>
      <c r="L284" s="41"/>
    </row>
    <row r="285" spans="1:12" ht="12.75">
      <c r="A285" s="36"/>
      <c r="E285" s="39"/>
      <c r="F285" s="38"/>
      <c r="G285" s="38"/>
      <c r="H285" s="38"/>
      <c r="I285" s="38"/>
      <c r="J285" s="38"/>
      <c r="L285" s="41"/>
    </row>
    <row r="286" spans="1:12" ht="12.75">
      <c r="A286" s="36"/>
      <c r="E286" s="39"/>
      <c r="F286" s="38"/>
      <c r="G286" s="38"/>
      <c r="H286" s="38"/>
      <c r="I286" s="38"/>
      <c r="J286" s="38"/>
      <c r="L286" s="41"/>
    </row>
    <row r="287" spans="1:12" ht="12.75">
      <c r="A287" s="36"/>
      <c r="E287" s="39"/>
      <c r="F287" s="38"/>
      <c r="G287" s="38"/>
      <c r="H287" s="38"/>
      <c r="I287" s="38"/>
      <c r="J287" s="38"/>
      <c r="L287" s="41"/>
    </row>
    <row r="288" spans="1:12" ht="12.75">
      <c r="A288" s="36"/>
      <c r="E288" s="39"/>
      <c r="F288" s="38"/>
      <c r="G288" s="38"/>
      <c r="H288" s="38"/>
      <c r="I288" s="38"/>
      <c r="J288" s="38"/>
      <c r="L288" s="41"/>
    </row>
    <row r="289" spans="1:12" ht="12.75">
      <c r="A289" s="36"/>
      <c r="E289" s="39"/>
      <c r="F289" s="38"/>
      <c r="G289" s="38"/>
      <c r="H289" s="38"/>
      <c r="I289" s="38"/>
      <c r="J289" s="38"/>
      <c r="L289" s="41"/>
    </row>
    <row r="290" spans="1:12" ht="12.75">
      <c r="A290" s="36"/>
      <c r="E290" s="39"/>
      <c r="F290" s="38"/>
      <c r="G290" s="38"/>
      <c r="H290" s="38"/>
      <c r="I290" s="38"/>
      <c r="J290" s="38"/>
      <c r="L290" s="41"/>
    </row>
    <row r="291" spans="1:12" ht="12.75">
      <c r="A291" s="36"/>
      <c r="E291" s="39"/>
      <c r="F291" s="38"/>
      <c r="G291" s="38"/>
      <c r="H291" s="38"/>
      <c r="I291" s="38"/>
      <c r="J291" s="38"/>
      <c r="L291" s="41"/>
    </row>
    <row r="292" spans="1:12" ht="12.75">
      <c r="A292" s="36"/>
      <c r="E292" s="39"/>
      <c r="F292" s="38"/>
      <c r="G292" s="38"/>
      <c r="H292" s="38"/>
      <c r="I292" s="38"/>
      <c r="J292" s="38"/>
      <c r="L292" s="41"/>
    </row>
    <row r="293" spans="1:12" ht="12.75">
      <c r="A293" s="36"/>
      <c r="E293" s="39"/>
      <c r="F293" s="38"/>
      <c r="G293" s="38"/>
      <c r="H293" s="38"/>
      <c r="I293" s="38"/>
      <c r="J293" s="38"/>
      <c r="L293" s="41"/>
    </row>
    <row r="294" spans="1:12" ht="12.75">
      <c r="A294" s="36"/>
      <c r="E294" s="39"/>
      <c r="F294" s="38"/>
      <c r="G294" s="38"/>
      <c r="H294" s="38"/>
      <c r="I294" s="38"/>
      <c r="J294" s="38"/>
      <c r="L294" s="41"/>
    </row>
    <row r="295" spans="1:12" ht="12.75">
      <c r="A295" s="36"/>
      <c r="E295" s="39"/>
      <c r="F295" s="38"/>
      <c r="G295" s="38"/>
      <c r="H295" s="38"/>
      <c r="I295" s="38"/>
      <c r="J295" s="38"/>
      <c r="L295" s="41"/>
    </row>
    <row r="296" spans="1:12" ht="12.75">
      <c r="A296" s="36"/>
      <c r="E296" s="39"/>
      <c r="F296" s="38"/>
      <c r="G296" s="38"/>
      <c r="H296" s="38"/>
      <c r="I296" s="38"/>
      <c r="J296" s="38"/>
      <c r="L296" s="41"/>
    </row>
    <row r="297" spans="1:12" ht="12.75">
      <c r="A297" s="36"/>
      <c r="E297" s="39"/>
      <c r="F297" s="38"/>
      <c r="G297" s="38"/>
      <c r="H297" s="38"/>
      <c r="I297" s="38"/>
      <c r="J297" s="38"/>
      <c r="L297" s="41"/>
    </row>
    <row r="298" spans="1:12" ht="12.75">
      <c r="A298" s="36"/>
      <c r="E298" s="39"/>
      <c r="F298" s="38"/>
      <c r="G298" s="38"/>
      <c r="H298" s="38"/>
      <c r="I298" s="38"/>
      <c r="J298" s="38"/>
      <c r="L298" s="41"/>
    </row>
    <row r="299" spans="1:12" ht="12.75">
      <c r="A299" s="36"/>
      <c r="E299" s="39"/>
      <c r="F299" s="38"/>
      <c r="G299" s="38"/>
      <c r="H299" s="38"/>
      <c r="I299" s="38"/>
      <c r="J299" s="38"/>
      <c r="L299" s="41"/>
    </row>
    <row r="300" spans="1:12" ht="12.75">
      <c r="A300" s="36"/>
      <c r="E300" s="39"/>
      <c r="F300" s="38"/>
      <c r="G300" s="38"/>
      <c r="H300" s="38"/>
      <c r="I300" s="38"/>
      <c r="J300" s="38"/>
      <c r="L300" s="41"/>
    </row>
    <row r="301" spans="1:12" ht="12.75">
      <c r="A301" s="36"/>
      <c r="E301" s="39"/>
      <c r="F301" s="38"/>
      <c r="G301" s="38"/>
      <c r="H301" s="38"/>
      <c r="I301" s="38"/>
      <c r="J301" s="38"/>
      <c r="L301" s="41"/>
    </row>
    <row r="302" spans="1:12" ht="12.75">
      <c r="A302" s="36"/>
      <c r="E302" s="39"/>
      <c r="F302" s="38"/>
      <c r="G302" s="38"/>
      <c r="H302" s="38"/>
      <c r="I302" s="38"/>
      <c r="J302" s="38"/>
      <c r="L302" s="41"/>
    </row>
    <row r="303" spans="1:12" ht="12.75">
      <c r="A303" s="36"/>
      <c r="E303" s="39"/>
      <c r="F303" s="38"/>
      <c r="G303" s="38"/>
      <c r="H303" s="38"/>
      <c r="I303" s="38"/>
      <c r="J303" s="38"/>
      <c r="L303" s="41"/>
    </row>
    <row r="304" spans="1:12" ht="12.75">
      <c r="A304" s="36"/>
      <c r="E304" s="39"/>
      <c r="F304" s="38"/>
      <c r="G304" s="38"/>
      <c r="H304" s="38"/>
      <c r="I304" s="38"/>
      <c r="J304" s="38"/>
      <c r="L304" s="41"/>
    </row>
    <row r="305" spans="1:12" ht="12.75">
      <c r="A305" s="36"/>
      <c r="E305" s="39"/>
      <c r="F305" s="38"/>
      <c r="G305" s="38"/>
      <c r="H305" s="38"/>
      <c r="I305" s="38"/>
      <c r="J305" s="38"/>
      <c r="L305" s="41"/>
    </row>
    <row r="306" spans="1:12" ht="12.75">
      <c r="A306" s="36"/>
      <c r="E306" s="39"/>
      <c r="F306" s="38"/>
      <c r="G306" s="38"/>
      <c r="H306" s="38"/>
      <c r="I306" s="38"/>
      <c r="J306" s="38"/>
      <c r="L306" s="41"/>
    </row>
    <row r="307" spans="1:12" ht="12.75">
      <c r="A307" s="36"/>
      <c r="E307" s="39"/>
      <c r="F307" s="38"/>
      <c r="G307" s="38"/>
      <c r="H307" s="38"/>
      <c r="I307" s="38"/>
      <c r="J307" s="38"/>
      <c r="L307" s="41"/>
    </row>
    <row r="308" spans="1:12" ht="12.75">
      <c r="A308" s="36"/>
      <c r="E308" s="39"/>
      <c r="F308" s="38"/>
      <c r="G308" s="38"/>
      <c r="H308" s="38"/>
      <c r="I308" s="38"/>
      <c r="J308" s="38"/>
      <c r="L308" s="41"/>
    </row>
    <row r="309" spans="1:12" ht="12.75">
      <c r="A309" s="36"/>
      <c r="E309" s="39"/>
      <c r="F309" s="38"/>
      <c r="G309" s="38"/>
      <c r="H309" s="38"/>
      <c r="I309" s="38"/>
      <c r="J309" s="38"/>
      <c r="L309" s="41"/>
    </row>
    <row r="310" spans="1:12" ht="12.75">
      <c r="A310" s="36"/>
      <c r="E310" s="39"/>
      <c r="F310" s="38"/>
      <c r="G310" s="38"/>
      <c r="H310" s="38"/>
      <c r="I310" s="38"/>
      <c r="J310" s="38"/>
      <c r="L310" s="41"/>
    </row>
    <row r="311" spans="1:12" ht="12.75">
      <c r="A311" s="36"/>
      <c r="E311" s="39"/>
      <c r="F311" s="38"/>
      <c r="G311" s="38"/>
      <c r="H311" s="38"/>
      <c r="I311" s="38"/>
      <c r="J311" s="38"/>
      <c r="L311" s="41"/>
    </row>
    <row r="312" spans="1:12" ht="12.75">
      <c r="A312" s="36"/>
      <c r="E312" s="39"/>
      <c r="F312" s="38"/>
      <c r="G312" s="38"/>
      <c r="H312" s="38"/>
      <c r="I312" s="38"/>
      <c r="J312" s="38"/>
      <c r="L312" s="41"/>
    </row>
    <row r="313" spans="1:12" ht="12.75">
      <c r="A313" s="36"/>
      <c r="E313" s="39"/>
      <c r="F313" s="38"/>
      <c r="G313" s="38"/>
      <c r="H313" s="38"/>
      <c r="I313" s="38"/>
      <c r="J313" s="38"/>
      <c r="L313" s="41"/>
    </row>
    <row r="314" spans="1:12" ht="12.75">
      <c r="A314" s="36"/>
      <c r="E314" s="39"/>
      <c r="F314" s="38"/>
      <c r="G314" s="38"/>
      <c r="H314" s="38"/>
      <c r="I314" s="38"/>
      <c r="J314" s="38"/>
      <c r="L314" s="41"/>
    </row>
    <row r="315" spans="1:12" ht="12.75">
      <c r="A315" s="36"/>
      <c r="E315" s="39"/>
      <c r="F315" s="38"/>
      <c r="G315" s="38"/>
      <c r="H315" s="38"/>
      <c r="I315" s="38"/>
      <c r="J315" s="38"/>
      <c r="L315" s="41"/>
    </row>
    <row r="316" spans="1:12" ht="12.75">
      <c r="A316" s="36"/>
      <c r="E316" s="39"/>
      <c r="F316" s="38"/>
      <c r="G316" s="38"/>
      <c r="H316" s="38"/>
      <c r="I316" s="38"/>
      <c r="J316" s="38"/>
      <c r="L316" s="41"/>
    </row>
    <row r="317" spans="1:12" ht="12.75">
      <c r="A317" s="36"/>
      <c r="E317" s="39"/>
      <c r="F317" s="38"/>
      <c r="G317" s="38"/>
      <c r="H317" s="38"/>
      <c r="I317" s="38"/>
      <c r="J317" s="38"/>
      <c r="L317" s="41"/>
    </row>
    <row r="318" spans="1:12" ht="12.75">
      <c r="A318" s="36"/>
      <c r="E318" s="39"/>
      <c r="F318" s="38"/>
      <c r="G318" s="38"/>
      <c r="H318" s="38"/>
      <c r="I318" s="38"/>
      <c r="J318" s="38"/>
      <c r="L318" s="41"/>
    </row>
    <row r="319" spans="1:12" ht="12.75">
      <c r="A319" s="36"/>
      <c r="E319" s="39"/>
      <c r="F319" s="38"/>
      <c r="G319" s="38"/>
      <c r="H319" s="38"/>
      <c r="I319" s="38"/>
      <c r="J319" s="38"/>
      <c r="L319" s="41"/>
    </row>
    <row r="320" spans="1:12" ht="12.75">
      <c r="A320" s="36"/>
      <c r="E320" s="39"/>
      <c r="F320" s="38"/>
      <c r="G320" s="38"/>
      <c r="H320" s="38"/>
      <c r="I320" s="38"/>
      <c r="J320" s="38"/>
      <c r="L320" s="41"/>
    </row>
    <row r="321" spans="1:12" ht="12.75">
      <c r="A321" s="36"/>
      <c r="E321" s="39"/>
      <c r="F321" s="38"/>
      <c r="G321" s="38"/>
      <c r="H321" s="38"/>
      <c r="I321" s="38"/>
      <c r="J321" s="38"/>
      <c r="L321" s="41"/>
    </row>
    <row r="322" spans="1:12" ht="12.75">
      <c r="A322" s="36"/>
      <c r="E322" s="39"/>
      <c r="F322" s="38"/>
      <c r="G322" s="38"/>
      <c r="H322" s="38"/>
      <c r="I322" s="38"/>
      <c r="J322" s="38"/>
      <c r="L322" s="41"/>
    </row>
    <row r="323" spans="1:12" ht="12.75">
      <c r="A323" s="36"/>
      <c r="E323" s="39"/>
      <c r="F323" s="38"/>
      <c r="G323" s="38"/>
      <c r="H323" s="38"/>
      <c r="I323" s="38"/>
      <c r="J323" s="38"/>
      <c r="L323" s="41"/>
    </row>
    <row r="324" spans="1:12" ht="12.75">
      <c r="A324" s="36"/>
      <c r="E324" s="39"/>
      <c r="F324" s="38"/>
      <c r="G324" s="38"/>
      <c r="H324" s="38"/>
      <c r="I324" s="38"/>
      <c r="J324" s="38"/>
      <c r="L324" s="41"/>
    </row>
    <row r="325" spans="1:12" ht="12.75">
      <c r="A325" s="36"/>
      <c r="E325" s="39"/>
      <c r="F325" s="38"/>
      <c r="G325" s="38"/>
      <c r="H325" s="38"/>
      <c r="I325" s="38"/>
      <c r="J325" s="38"/>
      <c r="L325" s="41"/>
    </row>
    <row r="326" spans="1:12" ht="12.75">
      <c r="A326" s="36"/>
      <c r="E326" s="39"/>
      <c r="F326" s="38"/>
      <c r="G326" s="38"/>
      <c r="H326" s="38"/>
      <c r="I326" s="38"/>
      <c r="J326" s="38"/>
      <c r="L326" s="41"/>
    </row>
    <row r="327" spans="1:12" ht="12.75">
      <c r="A327" s="36"/>
      <c r="E327" s="39"/>
      <c r="F327" s="38"/>
      <c r="G327" s="38"/>
      <c r="H327" s="38"/>
      <c r="I327" s="38"/>
      <c r="J327" s="38"/>
      <c r="L327" s="41"/>
    </row>
    <row r="328" spans="1:12" ht="12.75">
      <c r="A328" s="36"/>
      <c r="E328" s="39"/>
      <c r="F328" s="38"/>
      <c r="G328" s="38"/>
      <c r="H328" s="38"/>
      <c r="I328" s="38"/>
      <c r="J328" s="38"/>
      <c r="L328" s="41"/>
    </row>
    <row r="329" spans="1:12" ht="12.75">
      <c r="A329" s="36"/>
      <c r="E329" s="39"/>
      <c r="F329" s="38"/>
      <c r="G329" s="38"/>
      <c r="H329" s="38"/>
      <c r="I329" s="38"/>
      <c r="J329" s="38"/>
      <c r="L329" s="41"/>
    </row>
    <row r="330" spans="1:12" ht="12.75">
      <c r="A330" s="36"/>
      <c r="E330" s="39"/>
      <c r="F330" s="38"/>
      <c r="G330" s="38"/>
      <c r="H330" s="38"/>
      <c r="I330" s="38"/>
      <c r="J330" s="38"/>
      <c r="L330" s="41"/>
    </row>
    <row r="331" spans="1:12" ht="12.75">
      <c r="A331" s="36"/>
      <c r="E331" s="39"/>
      <c r="F331" s="38"/>
      <c r="G331" s="38"/>
      <c r="H331" s="38"/>
      <c r="I331" s="38"/>
      <c r="J331" s="38"/>
      <c r="L331" s="41"/>
    </row>
    <row r="332" spans="1:12" ht="12.75">
      <c r="A332" s="36"/>
      <c r="E332" s="39"/>
      <c r="F332" s="38"/>
      <c r="G332" s="38"/>
      <c r="H332" s="38"/>
      <c r="I332" s="38"/>
      <c r="J332" s="38"/>
      <c r="L332" s="41"/>
    </row>
    <row r="333" spans="1:12" ht="12.75">
      <c r="A333" s="36"/>
      <c r="E333" s="39"/>
      <c r="F333" s="38"/>
      <c r="G333" s="38"/>
      <c r="H333" s="38"/>
      <c r="I333" s="38"/>
      <c r="J333" s="38"/>
      <c r="L333" s="41"/>
    </row>
    <row r="334" spans="1:12" ht="12.75">
      <c r="A334" s="36"/>
      <c r="E334" s="39"/>
      <c r="F334" s="38"/>
      <c r="G334" s="38"/>
      <c r="H334" s="38"/>
      <c r="I334" s="38"/>
      <c r="J334" s="38"/>
      <c r="L334" s="41"/>
    </row>
    <row r="335" spans="1:12" ht="12.75">
      <c r="A335" s="36"/>
      <c r="E335" s="39"/>
      <c r="F335" s="38"/>
      <c r="G335" s="38"/>
      <c r="H335" s="38"/>
      <c r="I335" s="38"/>
      <c r="J335" s="38"/>
      <c r="L335" s="41"/>
    </row>
    <row r="336" spans="1:12" ht="12.75">
      <c r="A336" s="36"/>
      <c r="E336" s="39"/>
      <c r="F336" s="38"/>
      <c r="G336" s="38"/>
      <c r="H336" s="38"/>
      <c r="I336" s="38"/>
      <c r="J336" s="38"/>
      <c r="L336" s="41"/>
    </row>
    <row r="337" spans="1:12" ht="12.75">
      <c r="A337" s="36"/>
      <c r="E337" s="39"/>
      <c r="F337" s="38"/>
      <c r="G337" s="38"/>
      <c r="H337" s="38"/>
      <c r="I337" s="38"/>
      <c r="J337" s="38"/>
      <c r="L337" s="41"/>
    </row>
    <row r="338" spans="1:12" ht="12.75">
      <c r="A338" s="36"/>
      <c r="E338" s="39"/>
      <c r="F338" s="38"/>
      <c r="G338" s="38"/>
      <c r="H338" s="38"/>
      <c r="I338" s="38"/>
      <c r="J338" s="38"/>
      <c r="L338" s="41"/>
    </row>
    <row r="339" spans="1:12" ht="12.75">
      <c r="A339" s="36"/>
      <c r="E339" s="39"/>
      <c r="F339" s="38"/>
      <c r="G339" s="38"/>
      <c r="H339" s="38"/>
      <c r="I339" s="38"/>
      <c r="J339" s="38"/>
      <c r="L339" s="41"/>
    </row>
    <row r="340" spans="1:12" ht="12.75">
      <c r="A340" s="36"/>
      <c r="E340" s="39"/>
      <c r="F340" s="38"/>
      <c r="G340" s="38"/>
      <c r="H340" s="38"/>
      <c r="I340" s="38"/>
      <c r="J340" s="38"/>
      <c r="L340" s="41"/>
    </row>
    <row r="341" spans="1:12" ht="12.75">
      <c r="A341" s="36"/>
      <c r="E341" s="39"/>
      <c r="F341" s="38"/>
      <c r="G341" s="38"/>
      <c r="H341" s="38"/>
      <c r="I341" s="38"/>
      <c r="J341" s="38"/>
      <c r="L341" s="41"/>
    </row>
    <row r="342" spans="1:12" ht="12.75">
      <c r="A342" s="36"/>
      <c r="E342" s="39"/>
      <c r="F342" s="38"/>
      <c r="G342" s="38"/>
      <c r="H342" s="38"/>
      <c r="I342" s="38"/>
      <c r="J342" s="38"/>
      <c r="L342" s="41"/>
    </row>
    <row r="343" spans="1:12" ht="12.75">
      <c r="A343" s="36"/>
      <c r="E343" s="39"/>
      <c r="F343" s="38"/>
      <c r="G343" s="38"/>
      <c r="H343" s="38"/>
      <c r="I343" s="38"/>
      <c r="J343" s="38"/>
      <c r="L343" s="41"/>
    </row>
    <row r="344" spans="1:12" ht="12.75">
      <c r="A344" s="36"/>
      <c r="E344" s="39"/>
      <c r="F344" s="38"/>
      <c r="G344" s="38"/>
      <c r="H344" s="38"/>
      <c r="I344" s="38"/>
      <c r="J344" s="38"/>
      <c r="L344" s="41"/>
    </row>
    <row r="345" spans="1:12" ht="12.75">
      <c r="A345" s="36"/>
      <c r="E345" s="39"/>
      <c r="F345" s="38"/>
      <c r="G345" s="38"/>
      <c r="H345" s="38"/>
      <c r="I345" s="38"/>
      <c r="J345" s="38"/>
      <c r="L345" s="41"/>
    </row>
    <row r="346" spans="1:12" ht="12.75">
      <c r="A346" s="36"/>
      <c r="E346" s="39"/>
      <c r="F346" s="38"/>
      <c r="G346" s="38"/>
      <c r="H346" s="38"/>
      <c r="I346" s="38"/>
      <c r="J346" s="38"/>
      <c r="L346" s="41"/>
    </row>
    <row r="347" spans="1:12" ht="12.75">
      <c r="A347" s="36"/>
      <c r="E347" s="39"/>
      <c r="F347" s="38"/>
      <c r="G347" s="38"/>
      <c r="H347" s="38"/>
      <c r="I347" s="38"/>
      <c r="J347" s="38"/>
      <c r="L347" s="41"/>
    </row>
    <row r="348" spans="1:12" ht="12.75">
      <c r="A348" s="36"/>
      <c r="E348" s="39"/>
      <c r="F348" s="38"/>
      <c r="G348" s="38"/>
      <c r="H348" s="38"/>
      <c r="I348" s="38"/>
      <c r="J348" s="38"/>
      <c r="L348" s="41"/>
    </row>
    <row r="349" spans="1:12" ht="12.75">
      <c r="A349" s="36"/>
      <c r="E349" s="39"/>
      <c r="F349" s="38"/>
      <c r="G349" s="38"/>
      <c r="H349" s="38"/>
      <c r="I349" s="38"/>
      <c r="J349" s="38"/>
      <c r="L349" s="41"/>
    </row>
    <row r="350" spans="1:12" ht="12.75">
      <c r="A350" s="36"/>
      <c r="E350" s="39"/>
      <c r="F350" s="38"/>
      <c r="G350" s="38"/>
      <c r="H350" s="38"/>
      <c r="I350" s="38"/>
      <c r="J350" s="38"/>
      <c r="L350" s="41"/>
    </row>
    <row r="351" spans="1:12" ht="12.75">
      <c r="A351" s="36"/>
      <c r="E351" s="39"/>
      <c r="F351" s="38"/>
      <c r="G351" s="38"/>
      <c r="H351" s="38"/>
      <c r="I351" s="38"/>
      <c r="J351" s="38"/>
      <c r="L351" s="41"/>
    </row>
    <row r="352" spans="1:12" ht="12.75">
      <c r="A352" s="36"/>
      <c r="E352" s="39"/>
      <c r="F352" s="38"/>
      <c r="G352" s="38"/>
      <c r="H352" s="38"/>
      <c r="I352" s="38"/>
      <c r="J352" s="38"/>
      <c r="L352" s="41"/>
    </row>
    <row r="353" spans="1:12" ht="12.75">
      <c r="A353" s="36"/>
      <c r="E353" s="39"/>
      <c r="F353" s="38"/>
      <c r="G353" s="38"/>
      <c r="H353" s="38"/>
      <c r="I353" s="38"/>
      <c r="J353" s="38"/>
      <c r="L353" s="41"/>
    </row>
    <row r="354" spans="1:12" ht="12.75">
      <c r="A354" s="36"/>
      <c r="E354" s="39"/>
      <c r="F354" s="38"/>
      <c r="G354" s="38"/>
      <c r="H354" s="38"/>
      <c r="I354" s="38"/>
      <c r="J354" s="38"/>
      <c r="L354" s="41"/>
    </row>
    <row r="355" spans="1:12" ht="12.75">
      <c r="A355" s="36"/>
      <c r="E355" s="39"/>
      <c r="F355" s="38"/>
      <c r="G355" s="38"/>
      <c r="H355" s="38"/>
      <c r="I355" s="38"/>
      <c r="J355" s="38"/>
      <c r="L355" s="41"/>
    </row>
    <row r="356" spans="5:12" ht="12.75">
      <c r="E356" s="39"/>
      <c r="F356" s="38"/>
      <c r="G356" s="38"/>
      <c r="H356" s="38"/>
      <c r="I356" s="38"/>
      <c r="J356" s="38"/>
      <c r="L356" s="41"/>
    </row>
    <row r="357" spans="5:12" ht="12.75">
      <c r="E357" s="39"/>
      <c r="F357" s="38"/>
      <c r="G357" s="38"/>
      <c r="H357" s="38"/>
      <c r="I357" s="38"/>
      <c r="J357" s="38"/>
      <c r="L357" s="41"/>
    </row>
    <row r="358" spans="5:12" ht="12.75">
      <c r="E358" s="39"/>
      <c r="F358" s="38"/>
      <c r="G358" s="38"/>
      <c r="H358" s="38"/>
      <c r="I358" s="38"/>
      <c r="J358" s="38"/>
      <c r="L358" s="41"/>
    </row>
    <row r="359" spans="5:12" ht="12.75">
      <c r="E359" s="39"/>
      <c r="F359" s="38"/>
      <c r="G359" s="38"/>
      <c r="H359" s="38"/>
      <c r="I359" s="38"/>
      <c r="J359" s="38"/>
      <c r="L359" s="41"/>
    </row>
    <row r="360" spans="5:12" ht="12.75">
      <c r="E360" s="39"/>
      <c r="F360" s="38"/>
      <c r="G360" s="38"/>
      <c r="H360" s="38"/>
      <c r="I360" s="38"/>
      <c r="J360" s="38"/>
      <c r="L360" s="41"/>
    </row>
    <row r="361" spans="5:12" ht="12.75">
      <c r="E361" s="39"/>
      <c r="F361" s="38"/>
      <c r="G361" s="38"/>
      <c r="H361" s="38"/>
      <c r="I361" s="38"/>
      <c r="J361" s="38"/>
      <c r="L361" s="41"/>
    </row>
    <row r="362" spans="5:12" ht="12.75">
      <c r="E362" s="39"/>
      <c r="F362" s="38"/>
      <c r="G362" s="38"/>
      <c r="H362" s="38"/>
      <c r="I362" s="38"/>
      <c r="J362" s="38"/>
      <c r="L362" s="41"/>
    </row>
    <row r="363" spans="5:12" ht="12.75">
      <c r="E363" s="39"/>
      <c r="F363" s="38"/>
      <c r="G363" s="38"/>
      <c r="H363" s="38"/>
      <c r="I363" s="38"/>
      <c r="J363" s="38"/>
      <c r="L363" s="41"/>
    </row>
    <row r="364" spans="5:12" ht="12.75">
      <c r="E364" s="39"/>
      <c r="F364" s="38"/>
      <c r="G364" s="38"/>
      <c r="H364" s="38"/>
      <c r="I364" s="38"/>
      <c r="J364" s="38"/>
      <c r="L364" s="41"/>
    </row>
    <row r="365" spans="5:12" ht="12.75">
      <c r="E365" s="39"/>
      <c r="F365" s="38"/>
      <c r="G365" s="38"/>
      <c r="H365" s="38"/>
      <c r="I365" s="38"/>
      <c r="J365" s="38"/>
      <c r="L365" s="41"/>
    </row>
    <row r="366" spans="5:12" ht="12.75">
      <c r="E366" s="39"/>
      <c r="F366" s="38"/>
      <c r="G366" s="38"/>
      <c r="H366" s="38"/>
      <c r="I366" s="38"/>
      <c r="J366" s="38"/>
      <c r="L366" s="41"/>
    </row>
    <row r="367" spans="5:12" ht="12.75">
      <c r="E367" s="39"/>
      <c r="F367" s="38"/>
      <c r="G367" s="38"/>
      <c r="H367" s="38"/>
      <c r="I367" s="38"/>
      <c r="J367" s="38"/>
      <c r="L367" s="41"/>
    </row>
    <row r="368" spans="5:12" ht="12.75">
      <c r="E368" s="39"/>
      <c r="F368" s="38"/>
      <c r="G368" s="38"/>
      <c r="H368" s="38"/>
      <c r="I368" s="38"/>
      <c r="J368" s="38"/>
      <c r="L368" s="41"/>
    </row>
    <row r="369" spans="5:12" ht="12.75">
      <c r="E369" s="39"/>
      <c r="F369" s="38"/>
      <c r="G369" s="38"/>
      <c r="H369" s="38"/>
      <c r="I369" s="38"/>
      <c r="J369" s="38"/>
      <c r="L369" s="41"/>
    </row>
    <row r="370" spans="5:12" ht="12.75">
      <c r="E370" s="39"/>
      <c r="F370" s="38"/>
      <c r="G370" s="38"/>
      <c r="H370" s="38"/>
      <c r="I370" s="38"/>
      <c r="J370" s="38"/>
      <c r="L370" s="41"/>
    </row>
    <row r="371" spans="5:12" ht="12.75">
      <c r="E371" s="39"/>
      <c r="F371" s="38"/>
      <c r="G371" s="38"/>
      <c r="H371" s="38"/>
      <c r="I371" s="38"/>
      <c r="J371" s="38"/>
      <c r="L371" s="41"/>
    </row>
    <row r="372" spans="5:12" ht="12.75">
      <c r="E372" s="39"/>
      <c r="F372" s="38"/>
      <c r="G372" s="38"/>
      <c r="H372" s="38"/>
      <c r="I372" s="38"/>
      <c r="J372" s="38"/>
      <c r="L372" s="41"/>
    </row>
    <row r="373" spans="5:12" ht="12.75">
      <c r="E373" s="39"/>
      <c r="F373" s="38"/>
      <c r="G373" s="38"/>
      <c r="H373" s="38"/>
      <c r="I373" s="38"/>
      <c r="J373" s="38"/>
      <c r="L373" s="41"/>
    </row>
    <row r="374" spans="5:12" ht="12.75">
      <c r="E374" s="39"/>
      <c r="F374" s="38"/>
      <c r="G374" s="38"/>
      <c r="H374" s="38"/>
      <c r="I374" s="38"/>
      <c r="J374" s="38"/>
      <c r="L374" s="41"/>
    </row>
    <row r="375" spans="5:12" ht="12.75">
      <c r="E375" s="39"/>
      <c r="F375" s="38"/>
      <c r="G375" s="38"/>
      <c r="H375" s="38"/>
      <c r="I375" s="38"/>
      <c r="J375" s="38"/>
      <c r="L375" s="41"/>
    </row>
    <row r="376" spans="5:12" ht="12.75">
      <c r="E376" s="39"/>
      <c r="F376" s="38"/>
      <c r="G376" s="38"/>
      <c r="H376" s="38"/>
      <c r="I376" s="38"/>
      <c r="J376" s="38"/>
      <c r="L376" s="41"/>
    </row>
    <row r="377" spans="5:12" ht="12.75">
      <c r="E377" s="39"/>
      <c r="F377" s="38"/>
      <c r="G377" s="38"/>
      <c r="H377" s="38"/>
      <c r="I377" s="38"/>
      <c r="J377" s="38"/>
      <c r="L377" s="41"/>
    </row>
    <row r="378" spans="5:12" ht="12.75">
      <c r="E378" s="39"/>
      <c r="F378" s="38"/>
      <c r="G378" s="38"/>
      <c r="H378" s="38"/>
      <c r="I378" s="38"/>
      <c r="J378" s="38"/>
      <c r="L378" s="41"/>
    </row>
    <row r="379" spans="5:12" ht="12.75">
      <c r="E379" s="39"/>
      <c r="F379" s="38"/>
      <c r="G379" s="38"/>
      <c r="H379" s="38"/>
      <c r="I379" s="38"/>
      <c r="J379" s="38"/>
      <c r="L379" s="41"/>
    </row>
    <row r="380" spans="5:12" ht="12.75">
      <c r="E380" s="39"/>
      <c r="F380" s="38"/>
      <c r="G380" s="38"/>
      <c r="H380" s="38"/>
      <c r="I380" s="38"/>
      <c r="J380" s="38"/>
      <c r="L380" s="41"/>
    </row>
    <row r="381" spans="5:12" ht="12.75">
      <c r="E381" s="39"/>
      <c r="F381" s="38"/>
      <c r="G381" s="38"/>
      <c r="H381" s="38"/>
      <c r="I381" s="38"/>
      <c r="J381" s="38"/>
      <c r="L381" s="41"/>
    </row>
    <row r="382" spans="6:12" ht="12.75">
      <c r="F382" s="38"/>
      <c r="G382" s="38"/>
      <c r="H382" s="38"/>
      <c r="I382" s="38"/>
      <c r="J382" s="38"/>
      <c r="L382" s="41"/>
    </row>
    <row r="383" spans="6:12" ht="12.75">
      <c r="F383" s="38"/>
      <c r="G383" s="38"/>
      <c r="H383" s="38"/>
      <c r="I383" s="38"/>
      <c r="J383" s="38"/>
      <c r="L383" s="41"/>
    </row>
    <row r="384" spans="6:12" ht="12.75">
      <c r="F384" s="38"/>
      <c r="G384" s="38"/>
      <c r="H384" s="38"/>
      <c r="I384" s="38"/>
      <c r="J384" s="38"/>
      <c r="L384" s="41"/>
    </row>
    <row r="385" spans="6:12" ht="12.75">
      <c r="F385" s="38"/>
      <c r="G385" s="38"/>
      <c r="H385" s="38"/>
      <c r="I385" s="38"/>
      <c r="J385" s="38"/>
      <c r="L385" s="41"/>
    </row>
    <row r="386" spans="6:12" ht="12.75">
      <c r="F386" s="38"/>
      <c r="G386" s="38"/>
      <c r="H386" s="38"/>
      <c r="I386" s="38"/>
      <c r="J386" s="38"/>
      <c r="L386" s="41"/>
    </row>
    <row r="387" spans="6:12" ht="12.75">
      <c r="F387" s="38"/>
      <c r="G387" s="38"/>
      <c r="H387" s="38"/>
      <c r="I387" s="38"/>
      <c r="J387" s="38"/>
      <c r="L387" s="41"/>
    </row>
    <row r="388" spans="6:12" ht="12.75">
      <c r="F388" s="38"/>
      <c r="G388" s="38"/>
      <c r="H388" s="38"/>
      <c r="I388" s="38"/>
      <c r="J388" s="38"/>
      <c r="L388" s="41"/>
    </row>
    <row r="389" spans="6:12" ht="12.75">
      <c r="F389" s="38"/>
      <c r="G389" s="38"/>
      <c r="H389" s="38"/>
      <c r="I389" s="38"/>
      <c r="J389" s="38"/>
      <c r="L389" s="41"/>
    </row>
    <row r="390" spans="6:12" ht="12.75">
      <c r="F390" s="38"/>
      <c r="G390" s="38"/>
      <c r="H390" s="38"/>
      <c r="I390" s="38"/>
      <c r="J390" s="38"/>
      <c r="L390" s="41"/>
    </row>
    <row r="391" spans="6:12" ht="12.75">
      <c r="F391" s="38"/>
      <c r="G391" s="38"/>
      <c r="H391" s="38"/>
      <c r="I391" s="38"/>
      <c r="J391" s="38"/>
      <c r="L391" s="41"/>
    </row>
    <row r="392" spans="6:12" ht="12.75">
      <c r="F392" s="38"/>
      <c r="G392" s="38"/>
      <c r="H392" s="38"/>
      <c r="I392" s="38"/>
      <c r="J392" s="38"/>
      <c r="L392" s="41"/>
    </row>
    <row r="393" spans="6:12" ht="12.75">
      <c r="F393" s="38"/>
      <c r="G393" s="38"/>
      <c r="H393" s="38"/>
      <c r="I393" s="38"/>
      <c r="J393" s="38"/>
      <c r="L393" s="41"/>
    </row>
    <row r="394" spans="6:12" ht="12.75">
      <c r="F394" s="38"/>
      <c r="G394" s="38"/>
      <c r="H394" s="38"/>
      <c r="I394" s="38"/>
      <c r="J394" s="38"/>
      <c r="L394" s="41"/>
    </row>
    <row r="395" spans="6:12" ht="12.75">
      <c r="F395" s="38"/>
      <c r="G395" s="38"/>
      <c r="H395" s="38"/>
      <c r="I395" s="38"/>
      <c r="J395" s="38"/>
      <c r="L395" s="41"/>
    </row>
    <row r="396" spans="6:12" ht="12.75">
      <c r="F396" s="38"/>
      <c r="G396" s="38"/>
      <c r="H396" s="38"/>
      <c r="I396" s="38"/>
      <c r="J396" s="38"/>
      <c r="L396" s="41"/>
    </row>
    <row r="397" spans="6:12" ht="12.75">
      <c r="F397" s="38"/>
      <c r="G397" s="38"/>
      <c r="H397" s="38"/>
      <c r="I397" s="38"/>
      <c r="J397" s="38"/>
      <c r="L397" s="41"/>
    </row>
    <row r="398" spans="6:12" ht="12.75">
      <c r="F398" s="38"/>
      <c r="G398" s="38"/>
      <c r="H398" s="38"/>
      <c r="I398" s="38"/>
      <c r="J398" s="38"/>
      <c r="L398" s="41"/>
    </row>
    <row r="399" spans="6:12" ht="12.75">
      <c r="F399" s="38"/>
      <c r="G399" s="38"/>
      <c r="H399" s="38"/>
      <c r="I399" s="38"/>
      <c r="J399" s="38"/>
      <c r="L399" s="41"/>
    </row>
    <row r="400" spans="6:12" ht="12.75">
      <c r="F400" s="38"/>
      <c r="G400" s="38"/>
      <c r="H400" s="38"/>
      <c r="I400" s="38"/>
      <c r="J400" s="38"/>
      <c r="L400" s="41"/>
    </row>
    <row r="401" spans="6:12" ht="12.75">
      <c r="F401" s="38"/>
      <c r="G401" s="38"/>
      <c r="H401" s="38"/>
      <c r="I401" s="38"/>
      <c r="J401" s="38"/>
      <c r="L401" s="41"/>
    </row>
    <row r="402" spans="6:12" ht="12.75">
      <c r="F402" s="38"/>
      <c r="G402" s="38"/>
      <c r="H402" s="38"/>
      <c r="I402" s="38"/>
      <c r="J402" s="38"/>
      <c r="L402" s="41"/>
    </row>
    <row r="403" spans="6:12" ht="12.75">
      <c r="F403" s="38"/>
      <c r="G403" s="38"/>
      <c r="H403" s="38"/>
      <c r="I403" s="38"/>
      <c r="J403" s="38"/>
      <c r="L403" s="41"/>
    </row>
    <row r="404" spans="6:12" ht="12.75">
      <c r="F404" s="38"/>
      <c r="G404" s="38"/>
      <c r="H404" s="38"/>
      <c r="I404" s="38"/>
      <c r="J404" s="38"/>
      <c r="L404" s="41"/>
    </row>
    <row r="405" spans="6:12" ht="12.75">
      <c r="F405" s="38"/>
      <c r="G405" s="38"/>
      <c r="H405" s="38"/>
      <c r="I405" s="38"/>
      <c r="J405" s="38"/>
      <c r="L405" s="41"/>
    </row>
    <row r="406" spans="6:12" ht="12.75">
      <c r="F406" s="38"/>
      <c r="G406" s="38"/>
      <c r="H406" s="38"/>
      <c r="I406" s="38"/>
      <c r="J406" s="38"/>
      <c r="L406" s="41"/>
    </row>
    <row r="407" spans="6:12" ht="12.75">
      <c r="F407" s="38"/>
      <c r="G407" s="38"/>
      <c r="H407" s="38"/>
      <c r="I407" s="38"/>
      <c r="J407" s="38"/>
      <c r="L407" s="41"/>
    </row>
    <row r="408" spans="6:12" ht="12.75">
      <c r="F408" s="38"/>
      <c r="G408" s="38"/>
      <c r="H408" s="38"/>
      <c r="I408" s="38"/>
      <c r="J408" s="38"/>
      <c r="L408" s="41"/>
    </row>
    <row r="409" spans="6:12" ht="12.75">
      <c r="F409" s="38"/>
      <c r="G409" s="38"/>
      <c r="H409" s="38"/>
      <c r="I409" s="38"/>
      <c r="J409" s="38"/>
      <c r="L409" s="41"/>
    </row>
    <row r="410" spans="6:12" ht="12.75">
      <c r="F410" s="38"/>
      <c r="G410" s="38"/>
      <c r="H410" s="38"/>
      <c r="I410" s="38"/>
      <c r="J410" s="38"/>
      <c r="L410" s="41"/>
    </row>
    <row r="411" spans="6:12" ht="12.75">
      <c r="F411" s="38"/>
      <c r="G411" s="38"/>
      <c r="H411" s="38"/>
      <c r="I411" s="38"/>
      <c r="J411" s="38"/>
      <c r="L411" s="41"/>
    </row>
    <row r="412" spans="6:12" ht="12.75">
      <c r="F412" s="38"/>
      <c r="G412" s="38"/>
      <c r="H412" s="38"/>
      <c r="I412" s="38"/>
      <c r="J412" s="38"/>
      <c r="L412" s="41"/>
    </row>
    <row r="413" spans="6:12" ht="12.75">
      <c r="F413" s="38"/>
      <c r="G413" s="38"/>
      <c r="H413" s="38"/>
      <c r="I413" s="38"/>
      <c r="J413" s="38"/>
      <c r="L413" s="41"/>
    </row>
    <row r="414" spans="6:12" ht="12.75">
      <c r="F414" s="38"/>
      <c r="G414" s="38"/>
      <c r="H414" s="38"/>
      <c r="I414" s="38"/>
      <c r="J414" s="38"/>
      <c r="L414" s="41"/>
    </row>
    <row r="415" spans="6:12" ht="12.75">
      <c r="F415" s="38"/>
      <c r="G415" s="38"/>
      <c r="H415" s="38"/>
      <c r="I415" s="38"/>
      <c r="J415" s="38"/>
      <c r="L415" s="41"/>
    </row>
    <row r="416" spans="6:12" ht="12.75">
      <c r="F416" s="38"/>
      <c r="G416" s="38"/>
      <c r="H416" s="38"/>
      <c r="I416" s="38"/>
      <c r="J416" s="38"/>
      <c r="L416" s="41"/>
    </row>
    <row r="417" spans="6:12" ht="12.75">
      <c r="F417" s="38"/>
      <c r="G417" s="38"/>
      <c r="H417" s="38"/>
      <c r="I417" s="38"/>
      <c r="J417" s="38"/>
      <c r="L417" s="41"/>
    </row>
    <row r="418" spans="6:12" ht="12.75">
      <c r="F418" s="38"/>
      <c r="G418" s="38"/>
      <c r="H418" s="38"/>
      <c r="I418" s="38"/>
      <c r="J418" s="38"/>
      <c r="L418" s="41"/>
    </row>
    <row r="419" spans="6:12" ht="12.75">
      <c r="F419" s="38"/>
      <c r="G419" s="38"/>
      <c r="H419" s="38"/>
      <c r="I419" s="38"/>
      <c r="J419" s="38"/>
      <c r="L419" s="41"/>
    </row>
    <row r="420" spans="6:12" ht="12.75">
      <c r="F420" s="38"/>
      <c r="G420" s="38"/>
      <c r="H420" s="38"/>
      <c r="I420" s="38"/>
      <c r="J420" s="38"/>
      <c r="L420" s="41"/>
    </row>
    <row r="421" spans="6:12" ht="12.75">
      <c r="F421" s="38"/>
      <c r="G421" s="38"/>
      <c r="H421" s="38"/>
      <c r="I421" s="38"/>
      <c r="J421" s="38"/>
      <c r="L421" s="41"/>
    </row>
    <row r="422" spans="6:12" ht="12.75">
      <c r="F422" s="38"/>
      <c r="G422" s="38"/>
      <c r="H422" s="38"/>
      <c r="I422" s="38"/>
      <c r="J422" s="38"/>
      <c r="L422" s="41"/>
    </row>
    <row r="423" spans="6:12" ht="12.75">
      <c r="F423" s="38"/>
      <c r="G423" s="38"/>
      <c r="H423" s="38"/>
      <c r="I423" s="38"/>
      <c r="J423" s="38"/>
      <c r="L423" s="41"/>
    </row>
    <row r="424" spans="6:12" ht="12.75">
      <c r="F424" s="38"/>
      <c r="G424" s="38"/>
      <c r="H424" s="38"/>
      <c r="I424" s="38"/>
      <c r="J424" s="38"/>
      <c r="L424" s="41"/>
    </row>
    <row r="425" spans="6:12" ht="12.75">
      <c r="F425" s="38"/>
      <c r="G425" s="38"/>
      <c r="H425" s="38"/>
      <c r="I425" s="38"/>
      <c r="J425" s="38"/>
      <c r="L425" s="41"/>
    </row>
    <row r="426" spans="6:12" ht="12.75">
      <c r="F426" s="38"/>
      <c r="G426" s="38"/>
      <c r="H426" s="38"/>
      <c r="I426" s="38"/>
      <c r="J426" s="38"/>
      <c r="L426" s="41"/>
    </row>
    <row r="427" spans="6:12" ht="12.75">
      <c r="F427" s="38"/>
      <c r="G427" s="38"/>
      <c r="H427" s="38"/>
      <c r="I427" s="38"/>
      <c r="J427" s="38"/>
      <c r="L427" s="41"/>
    </row>
    <row r="428" spans="6:12" ht="12.75">
      <c r="F428" s="38"/>
      <c r="G428" s="38"/>
      <c r="H428" s="38"/>
      <c r="I428" s="38"/>
      <c r="J428" s="38"/>
      <c r="L428" s="41"/>
    </row>
    <row r="429" spans="6:12" ht="12.75">
      <c r="F429" s="38"/>
      <c r="G429" s="38"/>
      <c r="H429" s="38"/>
      <c r="I429" s="38"/>
      <c r="J429" s="38"/>
      <c r="L429" s="41"/>
    </row>
    <row r="430" spans="6:12" ht="12.75">
      <c r="F430" s="38"/>
      <c r="G430" s="38"/>
      <c r="H430" s="38"/>
      <c r="I430" s="38"/>
      <c r="J430" s="38"/>
      <c r="L430" s="41"/>
    </row>
    <row r="431" spans="6:12" ht="12.75">
      <c r="F431" s="38"/>
      <c r="G431" s="38"/>
      <c r="H431" s="38"/>
      <c r="I431" s="38"/>
      <c r="J431" s="38"/>
      <c r="L431" s="41"/>
    </row>
    <row r="432" spans="6:12" ht="12.75">
      <c r="F432" s="38"/>
      <c r="G432" s="38"/>
      <c r="H432" s="38"/>
      <c r="I432" s="38"/>
      <c r="J432" s="38"/>
      <c r="L432" s="41"/>
    </row>
    <row r="433" spans="6:12" ht="12.75">
      <c r="F433" s="38"/>
      <c r="G433" s="38"/>
      <c r="H433" s="38"/>
      <c r="I433" s="38"/>
      <c r="J433" s="38"/>
      <c r="L433" s="41"/>
    </row>
    <row r="434" spans="6:12" ht="12.75">
      <c r="F434" s="38"/>
      <c r="G434" s="38"/>
      <c r="H434" s="38"/>
      <c r="I434" s="38"/>
      <c r="J434" s="38"/>
      <c r="L434" s="41"/>
    </row>
    <row r="435" spans="6:12" ht="12.75">
      <c r="F435" s="38"/>
      <c r="G435" s="38"/>
      <c r="H435" s="38"/>
      <c r="I435" s="38"/>
      <c r="J435" s="38"/>
      <c r="L435" s="41"/>
    </row>
    <row r="436" spans="6:12" ht="12.75">
      <c r="F436" s="38"/>
      <c r="G436" s="38"/>
      <c r="H436" s="38"/>
      <c r="I436" s="38"/>
      <c r="J436" s="38"/>
      <c r="L436" s="41"/>
    </row>
    <row r="437" spans="6:12" ht="12.75">
      <c r="F437" s="38"/>
      <c r="G437" s="38"/>
      <c r="H437" s="38"/>
      <c r="I437" s="38"/>
      <c r="J437" s="38"/>
      <c r="L437" s="41"/>
    </row>
    <row r="438" spans="6:12" ht="12.75">
      <c r="F438" s="38"/>
      <c r="G438" s="38"/>
      <c r="H438" s="38"/>
      <c r="I438" s="38"/>
      <c r="J438" s="38"/>
      <c r="L438" s="41"/>
    </row>
    <row r="439" spans="6:12" ht="12.75">
      <c r="F439" s="38"/>
      <c r="G439" s="38"/>
      <c r="H439" s="38"/>
      <c r="I439" s="38"/>
      <c r="J439" s="38"/>
      <c r="L439" s="41"/>
    </row>
    <row r="440" spans="6:12" ht="12.75">
      <c r="F440" s="38"/>
      <c r="G440" s="38"/>
      <c r="H440" s="38"/>
      <c r="I440" s="38"/>
      <c r="J440" s="38"/>
      <c r="L440" s="41"/>
    </row>
    <row r="441" spans="6:12" ht="12.75">
      <c r="F441" s="38"/>
      <c r="G441" s="38"/>
      <c r="H441" s="38"/>
      <c r="I441" s="38"/>
      <c r="J441" s="38"/>
      <c r="L441" s="41"/>
    </row>
    <row r="442" spans="6:12" ht="12.75">
      <c r="F442" s="38"/>
      <c r="G442" s="38"/>
      <c r="H442" s="38"/>
      <c r="I442" s="38"/>
      <c r="J442" s="38"/>
      <c r="L442" s="41"/>
    </row>
    <row r="443" spans="6:12" ht="12.75">
      <c r="F443" s="38"/>
      <c r="G443" s="38"/>
      <c r="H443" s="38"/>
      <c r="I443" s="38"/>
      <c r="J443" s="38"/>
      <c r="L443" s="41"/>
    </row>
    <row r="444" spans="6:12" ht="12.75">
      <c r="F444" s="38"/>
      <c r="G444" s="38"/>
      <c r="H444" s="38"/>
      <c r="I444" s="38"/>
      <c r="J444" s="38"/>
      <c r="L444" s="41"/>
    </row>
    <row r="445" spans="6:12" ht="12.75">
      <c r="F445" s="38"/>
      <c r="G445" s="38"/>
      <c r="H445" s="38"/>
      <c r="I445" s="38"/>
      <c r="J445" s="38"/>
      <c r="L445" s="41"/>
    </row>
    <row r="446" spans="6:12" ht="12.75">
      <c r="F446" s="38"/>
      <c r="G446" s="38"/>
      <c r="H446" s="38"/>
      <c r="I446" s="38"/>
      <c r="J446" s="38"/>
      <c r="L446" s="41"/>
    </row>
    <row r="447" spans="6:12" ht="12.75">
      <c r="F447" s="38"/>
      <c r="G447" s="38"/>
      <c r="H447" s="38"/>
      <c r="I447" s="38"/>
      <c r="J447" s="38"/>
      <c r="L447" s="41"/>
    </row>
    <row r="448" spans="6:12" ht="12.75">
      <c r="F448" s="38"/>
      <c r="G448" s="38"/>
      <c r="H448" s="38"/>
      <c r="I448" s="38"/>
      <c r="J448" s="38"/>
      <c r="L448" s="41"/>
    </row>
    <row r="449" spans="6:12" ht="12.75">
      <c r="F449" s="38"/>
      <c r="G449" s="38"/>
      <c r="H449" s="38"/>
      <c r="I449" s="38"/>
      <c r="J449" s="38"/>
      <c r="L449" s="41"/>
    </row>
    <row r="450" spans="6:12" ht="12.75">
      <c r="F450" s="38"/>
      <c r="G450" s="38"/>
      <c r="H450" s="38"/>
      <c r="I450" s="38"/>
      <c r="J450" s="38"/>
      <c r="L450" s="41"/>
    </row>
    <row r="451" spans="6:12" ht="12.75">
      <c r="F451" s="38"/>
      <c r="G451" s="38"/>
      <c r="H451" s="38"/>
      <c r="I451" s="38"/>
      <c r="J451" s="38"/>
      <c r="L451" s="41"/>
    </row>
    <row r="452" spans="6:12" ht="12.75">
      <c r="F452" s="38"/>
      <c r="G452" s="38"/>
      <c r="H452" s="38"/>
      <c r="I452" s="38"/>
      <c r="J452" s="38"/>
      <c r="L452" s="41"/>
    </row>
    <row r="453" spans="6:12" ht="12.75">
      <c r="F453" s="38"/>
      <c r="G453" s="38"/>
      <c r="H453" s="38"/>
      <c r="I453" s="38"/>
      <c r="J453" s="38"/>
      <c r="L453" s="41"/>
    </row>
    <row r="454" spans="6:12" ht="12.75">
      <c r="F454" s="38"/>
      <c r="G454" s="38"/>
      <c r="H454" s="38"/>
      <c r="I454" s="38"/>
      <c r="J454" s="38"/>
      <c r="L454" s="41"/>
    </row>
    <row r="455" spans="6:12" ht="12.75">
      <c r="F455" s="38"/>
      <c r="G455" s="38"/>
      <c r="H455" s="38"/>
      <c r="I455" s="38"/>
      <c r="J455" s="38"/>
      <c r="L455" s="41"/>
    </row>
    <row r="456" spans="6:12" ht="12.75">
      <c r="F456" s="38"/>
      <c r="G456" s="38"/>
      <c r="H456" s="38"/>
      <c r="I456" s="38"/>
      <c r="J456" s="38"/>
      <c r="L456" s="41"/>
    </row>
    <row r="457" spans="6:12" ht="12.75">
      <c r="F457" s="38"/>
      <c r="G457" s="38"/>
      <c r="H457" s="38"/>
      <c r="I457" s="38"/>
      <c r="J457" s="38"/>
      <c r="L457" s="41"/>
    </row>
    <row r="458" spans="6:12" ht="12.75">
      <c r="F458" s="38"/>
      <c r="G458" s="38"/>
      <c r="H458" s="38"/>
      <c r="I458" s="38"/>
      <c r="J458" s="38"/>
      <c r="L458" s="41"/>
    </row>
    <row r="459" spans="6:12" ht="12.75">
      <c r="F459" s="38"/>
      <c r="G459" s="38"/>
      <c r="H459" s="38"/>
      <c r="I459" s="38"/>
      <c r="J459" s="38"/>
      <c r="L459" s="41"/>
    </row>
    <row r="460" spans="6:12" ht="12.75">
      <c r="F460" s="38"/>
      <c r="G460" s="38"/>
      <c r="H460" s="38"/>
      <c r="I460" s="38"/>
      <c r="J460" s="38"/>
      <c r="L460" s="41"/>
    </row>
    <row r="461" spans="6:12" ht="12.75">
      <c r="F461" s="38"/>
      <c r="G461" s="38"/>
      <c r="H461" s="38"/>
      <c r="I461" s="38"/>
      <c r="J461" s="38"/>
      <c r="L461" s="41"/>
    </row>
    <row r="462" spans="6:12" ht="12.75">
      <c r="F462" s="38"/>
      <c r="G462" s="38"/>
      <c r="H462" s="38"/>
      <c r="I462" s="38"/>
      <c r="J462" s="38"/>
      <c r="L462" s="41"/>
    </row>
    <row r="463" spans="6:12" ht="12.75">
      <c r="F463" s="38"/>
      <c r="G463" s="38"/>
      <c r="H463" s="38"/>
      <c r="I463" s="38"/>
      <c r="J463" s="38"/>
      <c r="L463" s="41"/>
    </row>
    <row r="464" spans="6:12" ht="12.75">
      <c r="F464" s="38"/>
      <c r="G464" s="38"/>
      <c r="H464" s="38"/>
      <c r="I464" s="38"/>
      <c r="J464" s="38"/>
      <c r="L464" s="41"/>
    </row>
    <row r="465" spans="6:12" ht="12.75">
      <c r="F465" s="38"/>
      <c r="G465" s="38"/>
      <c r="H465" s="38"/>
      <c r="I465" s="38"/>
      <c r="J465" s="38"/>
      <c r="L465" s="41"/>
    </row>
    <row r="466" spans="6:12" ht="12.75">
      <c r="F466" s="38"/>
      <c r="G466" s="38"/>
      <c r="H466" s="38"/>
      <c r="I466" s="38"/>
      <c r="J466" s="38"/>
      <c r="L466" s="41"/>
    </row>
    <row r="467" spans="6:12" ht="12.75">
      <c r="F467" s="38"/>
      <c r="G467" s="38"/>
      <c r="H467" s="38"/>
      <c r="I467" s="38"/>
      <c r="J467" s="38"/>
      <c r="L467" s="41"/>
    </row>
    <row r="468" spans="6:12" ht="12.75">
      <c r="F468" s="38"/>
      <c r="G468" s="38"/>
      <c r="H468" s="38"/>
      <c r="I468" s="38"/>
      <c r="J468" s="38"/>
      <c r="L468" s="41"/>
    </row>
    <row r="469" spans="6:12" ht="12.75">
      <c r="F469" s="38"/>
      <c r="G469" s="38"/>
      <c r="H469" s="38"/>
      <c r="I469" s="38"/>
      <c r="J469" s="38"/>
      <c r="L469" s="41"/>
    </row>
    <row r="470" spans="6:12" ht="12.75">
      <c r="F470" s="38"/>
      <c r="G470" s="38"/>
      <c r="H470" s="38"/>
      <c r="I470" s="38"/>
      <c r="J470" s="38"/>
      <c r="L470" s="41"/>
    </row>
    <row r="471" spans="6:12" ht="12.75">
      <c r="F471" s="38"/>
      <c r="G471" s="38"/>
      <c r="H471" s="38"/>
      <c r="I471" s="38"/>
      <c r="J471" s="38"/>
      <c r="L471" s="41"/>
    </row>
    <row r="472" spans="6:12" ht="12.75">
      <c r="F472" s="38"/>
      <c r="G472" s="38"/>
      <c r="H472" s="38"/>
      <c r="I472" s="38"/>
      <c r="J472" s="38"/>
      <c r="L472" s="41"/>
    </row>
    <row r="473" spans="6:12" ht="12.75">
      <c r="F473" s="38"/>
      <c r="G473" s="38"/>
      <c r="H473" s="38"/>
      <c r="I473" s="38"/>
      <c r="J473" s="38"/>
      <c r="L473" s="41"/>
    </row>
    <row r="474" spans="6:12" ht="12.75">
      <c r="F474" s="38"/>
      <c r="G474" s="38"/>
      <c r="H474" s="38"/>
      <c r="I474" s="38"/>
      <c r="J474" s="38"/>
      <c r="L474" s="41"/>
    </row>
    <row r="475" spans="6:12" ht="12.75">
      <c r="F475" s="38"/>
      <c r="G475" s="38"/>
      <c r="H475" s="38"/>
      <c r="I475" s="38"/>
      <c r="J475" s="38"/>
      <c r="L475" s="41"/>
    </row>
    <row r="476" spans="6:12" ht="12.75">
      <c r="F476" s="38"/>
      <c r="G476" s="38"/>
      <c r="H476" s="38"/>
      <c r="I476" s="38"/>
      <c r="J476" s="38"/>
      <c r="L476" s="41"/>
    </row>
    <row r="477" spans="6:12" ht="12.75">
      <c r="F477" s="38"/>
      <c r="G477" s="38"/>
      <c r="H477" s="38"/>
      <c r="I477" s="38"/>
      <c r="J477" s="38"/>
      <c r="L477" s="41"/>
    </row>
    <row r="478" spans="6:12" ht="12.75">
      <c r="F478" s="38"/>
      <c r="G478" s="38"/>
      <c r="H478" s="38"/>
      <c r="I478" s="38"/>
      <c r="J478" s="38"/>
      <c r="L478" s="41"/>
    </row>
    <row r="479" spans="6:12" ht="12.75">
      <c r="F479" s="38"/>
      <c r="G479" s="38"/>
      <c r="H479" s="38"/>
      <c r="I479" s="38"/>
      <c r="J479" s="38"/>
      <c r="L479" s="41"/>
    </row>
    <row r="480" spans="6:12" ht="12.75">
      <c r="F480" s="38"/>
      <c r="G480" s="38"/>
      <c r="H480" s="38"/>
      <c r="I480" s="38"/>
      <c r="J480" s="38"/>
      <c r="L480" s="41"/>
    </row>
    <row r="481" spans="6:12" ht="12.75">
      <c r="F481" s="38"/>
      <c r="G481" s="38"/>
      <c r="H481" s="38"/>
      <c r="I481" s="38"/>
      <c r="J481" s="38"/>
      <c r="L481" s="41"/>
    </row>
    <row r="482" spans="6:12" ht="12.75">
      <c r="F482" s="38"/>
      <c r="G482" s="38"/>
      <c r="H482" s="38"/>
      <c r="I482" s="38"/>
      <c r="J482" s="38"/>
      <c r="L482" s="41"/>
    </row>
    <row r="483" spans="6:12" ht="12.75">
      <c r="F483" s="38"/>
      <c r="G483" s="38"/>
      <c r="H483" s="38"/>
      <c r="I483" s="38"/>
      <c r="J483" s="38"/>
      <c r="L483" s="41"/>
    </row>
    <row r="484" spans="6:12" ht="12.75">
      <c r="F484" s="38"/>
      <c r="G484" s="38"/>
      <c r="H484" s="38"/>
      <c r="I484" s="38"/>
      <c r="J484" s="38"/>
      <c r="L484" s="41"/>
    </row>
    <row r="485" spans="6:12" ht="12.75">
      <c r="F485" s="38"/>
      <c r="G485" s="38"/>
      <c r="H485" s="38"/>
      <c r="I485" s="38"/>
      <c r="J485" s="38"/>
      <c r="L485" s="41"/>
    </row>
    <row r="486" spans="6:12" ht="12.75">
      <c r="F486" s="38"/>
      <c r="G486" s="38"/>
      <c r="H486" s="38"/>
      <c r="I486" s="38"/>
      <c r="J486" s="38"/>
      <c r="L486" s="41"/>
    </row>
    <row r="487" spans="6:12" ht="12.75">
      <c r="F487" s="38"/>
      <c r="G487" s="38"/>
      <c r="H487" s="38"/>
      <c r="I487" s="38"/>
      <c r="J487" s="38"/>
      <c r="L487" s="41"/>
    </row>
    <row r="488" spans="6:12" ht="12.75">
      <c r="F488" s="38"/>
      <c r="G488" s="38"/>
      <c r="H488" s="38"/>
      <c r="I488" s="38"/>
      <c r="J488" s="38"/>
      <c r="L488" s="41"/>
    </row>
    <row r="489" spans="6:12" ht="12.75">
      <c r="F489" s="38"/>
      <c r="G489" s="38"/>
      <c r="H489" s="38"/>
      <c r="I489" s="38"/>
      <c r="J489" s="38"/>
      <c r="L489" s="41"/>
    </row>
    <row r="490" spans="6:12" ht="12.75">
      <c r="F490" s="38"/>
      <c r="G490" s="38"/>
      <c r="H490" s="38"/>
      <c r="I490" s="38"/>
      <c r="J490" s="38"/>
      <c r="L490" s="41"/>
    </row>
    <row r="491" spans="6:12" ht="12.75">
      <c r="F491" s="38"/>
      <c r="G491" s="38"/>
      <c r="H491" s="38"/>
      <c r="I491" s="38"/>
      <c r="J491" s="38"/>
      <c r="L491" s="41"/>
    </row>
    <row r="492" spans="6:12" ht="12.75">
      <c r="F492" s="38"/>
      <c r="G492" s="38"/>
      <c r="H492" s="38"/>
      <c r="I492" s="38"/>
      <c r="J492" s="38"/>
      <c r="L492" s="41"/>
    </row>
    <row r="493" spans="6:12" ht="12.75">
      <c r="F493" s="38"/>
      <c r="G493" s="38"/>
      <c r="H493" s="38"/>
      <c r="I493" s="38"/>
      <c r="J493" s="38"/>
      <c r="L493" s="41"/>
    </row>
    <row r="494" spans="6:12" ht="12.75">
      <c r="F494" s="38"/>
      <c r="G494" s="38"/>
      <c r="H494" s="38"/>
      <c r="I494" s="38"/>
      <c r="J494" s="38"/>
      <c r="L494" s="41"/>
    </row>
    <row r="495" spans="6:12" ht="12.75">
      <c r="F495" s="38"/>
      <c r="G495" s="38"/>
      <c r="H495" s="38"/>
      <c r="I495" s="38"/>
      <c r="J495" s="38"/>
      <c r="L495" s="41"/>
    </row>
    <row r="496" spans="6:12" ht="12.75">
      <c r="F496" s="38"/>
      <c r="G496" s="38"/>
      <c r="H496" s="38"/>
      <c r="I496" s="38"/>
      <c r="J496" s="38"/>
      <c r="L496" s="41"/>
    </row>
    <row r="497" spans="6:12" ht="12.75">
      <c r="F497" s="38"/>
      <c r="G497" s="38"/>
      <c r="H497" s="38"/>
      <c r="I497" s="38"/>
      <c r="J497" s="38"/>
      <c r="L497" s="41"/>
    </row>
    <row r="498" spans="6:12" ht="12.75">
      <c r="F498" s="38"/>
      <c r="G498" s="38"/>
      <c r="H498" s="38"/>
      <c r="I498" s="38"/>
      <c r="J498" s="38"/>
      <c r="L498" s="41"/>
    </row>
    <row r="499" spans="6:12" ht="12.75">
      <c r="F499" s="38"/>
      <c r="G499" s="38"/>
      <c r="H499" s="38"/>
      <c r="I499" s="38"/>
      <c r="J499" s="38"/>
      <c r="L499" s="41"/>
    </row>
    <row r="500" spans="6:12" ht="12.75">
      <c r="F500" s="38"/>
      <c r="G500" s="38"/>
      <c r="H500" s="38"/>
      <c r="I500" s="38"/>
      <c r="J500" s="38"/>
      <c r="L500" s="41"/>
    </row>
    <row r="501" spans="6:12" ht="12.75">
      <c r="F501" s="38"/>
      <c r="G501" s="38"/>
      <c r="H501" s="38"/>
      <c r="I501" s="38"/>
      <c r="J501" s="38"/>
      <c r="L501" s="41"/>
    </row>
    <row r="502" spans="6:12" ht="12.75">
      <c r="F502" s="38"/>
      <c r="G502" s="38"/>
      <c r="H502" s="38"/>
      <c r="I502" s="38"/>
      <c r="J502" s="38"/>
      <c r="L502" s="41"/>
    </row>
    <row r="503" spans="6:12" ht="12.75">
      <c r="F503" s="38"/>
      <c r="G503" s="38"/>
      <c r="H503" s="38"/>
      <c r="I503" s="38"/>
      <c r="J503" s="38"/>
      <c r="L503" s="41"/>
    </row>
    <row r="504" spans="6:12" ht="12.75">
      <c r="F504" s="38"/>
      <c r="G504" s="38"/>
      <c r="H504" s="38"/>
      <c r="I504" s="38"/>
      <c r="J504" s="38"/>
      <c r="L504" s="41"/>
    </row>
    <row r="505" spans="6:12" ht="12.75">
      <c r="F505" s="38"/>
      <c r="G505" s="38"/>
      <c r="H505" s="38"/>
      <c r="I505" s="38"/>
      <c r="J505" s="38"/>
      <c r="L505" s="41"/>
    </row>
    <row r="506" spans="6:12" ht="12.75">
      <c r="F506" s="38"/>
      <c r="G506" s="38"/>
      <c r="H506" s="38"/>
      <c r="I506" s="38"/>
      <c r="J506" s="38"/>
      <c r="L506" s="41"/>
    </row>
    <row r="507" spans="6:12" ht="12.75">
      <c r="F507" s="38"/>
      <c r="G507" s="38"/>
      <c r="H507" s="38"/>
      <c r="I507" s="38"/>
      <c r="J507" s="38"/>
      <c r="L507" s="41"/>
    </row>
    <row r="508" spans="6:12" ht="12.75">
      <c r="F508" s="38"/>
      <c r="G508" s="38"/>
      <c r="H508" s="38"/>
      <c r="I508" s="38"/>
      <c r="J508" s="38"/>
      <c r="L508" s="41"/>
    </row>
    <row r="509" spans="6:12" ht="12.75">
      <c r="F509" s="38"/>
      <c r="G509" s="38"/>
      <c r="H509" s="38"/>
      <c r="I509" s="38"/>
      <c r="J509" s="38"/>
      <c r="L509" s="41"/>
    </row>
    <row r="510" spans="6:12" ht="12.75">
      <c r="F510" s="38"/>
      <c r="G510" s="38"/>
      <c r="H510" s="38"/>
      <c r="I510" s="38"/>
      <c r="J510" s="38"/>
      <c r="L510" s="41"/>
    </row>
    <row r="511" spans="6:12" ht="12.75">
      <c r="F511" s="38"/>
      <c r="G511" s="38"/>
      <c r="H511" s="38"/>
      <c r="I511" s="38"/>
      <c r="J511" s="38"/>
      <c r="L511" s="41"/>
    </row>
    <row r="512" spans="6:12" ht="12.75">
      <c r="F512" s="38"/>
      <c r="G512" s="38"/>
      <c r="H512" s="38"/>
      <c r="I512" s="38"/>
      <c r="J512" s="38"/>
      <c r="L512" s="41"/>
    </row>
    <row r="513" spans="6:12" ht="12.75">
      <c r="F513" s="38"/>
      <c r="G513" s="38"/>
      <c r="H513" s="38"/>
      <c r="I513" s="38"/>
      <c r="J513" s="38"/>
      <c r="L513" s="41"/>
    </row>
    <row r="514" spans="6:12" ht="12.75">
      <c r="F514" s="38"/>
      <c r="G514" s="38"/>
      <c r="H514" s="38"/>
      <c r="I514" s="38"/>
      <c r="J514" s="38"/>
      <c r="L514" s="41"/>
    </row>
    <row r="515" spans="6:12" ht="12.75">
      <c r="F515" s="38"/>
      <c r="G515" s="38"/>
      <c r="H515" s="38"/>
      <c r="I515" s="38"/>
      <c r="J515" s="38"/>
      <c r="L515" s="41"/>
    </row>
    <row r="516" spans="6:12" ht="12.75">
      <c r="F516" s="38"/>
      <c r="G516" s="38"/>
      <c r="H516" s="38"/>
      <c r="I516" s="38"/>
      <c r="J516" s="38"/>
      <c r="L516" s="41"/>
    </row>
    <row r="517" spans="6:12" ht="12.75">
      <c r="F517" s="38"/>
      <c r="G517" s="38"/>
      <c r="H517" s="38"/>
      <c r="I517" s="38"/>
      <c r="J517" s="38"/>
      <c r="L517" s="41"/>
    </row>
    <row r="518" spans="6:12" ht="12.75">
      <c r="F518" s="38"/>
      <c r="G518" s="38"/>
      <c r="H518" s="38"/>
      <c r="I518" s="38"/>
      <c r="J518" s="38"/>
      <c r="L518" s="41"/>
    </row>
    <row r="519" spans="6:12" ht="12.75">
      <c r="F519" s="38"/>
      <c r="G519" s="38"/>
      <c r="H519" s="38"/>
      <c r="I519" s="38"/>
      <c r="J519" s="38"/>
      <c r="L519" s="41"/>
    </row>
    <row r="520" spans="6:12" ht="12.75">
      <c r="F520" s="38"/>
      <c r="G520" s="38"/>
      <c r="H520" s="38"/>
      <c r="I520" s="38"/>
      <c r="J520" s="38"/>
      <c r="L520" s="41"/>
    </row>
    <row r="521" spans="6:12" ht="12.75">
      <c r="F521" s="38"/>
      <c r="G521" s="38"/>
      <c r="H521" s="38"/>
      <c r="I521" s="38"/>
      <c r="J521" s="38"/>
      <c r="L521" s="41"/>
    </row>
    <row r="522" spans="6:12" ht="12.75">
      <c r="F522" s="38"/>
      <c r="G522" s="38"/>
      <c r="H522" s="38"/>
      <c r="I522" s="38"/>
      <c r="J522" s="38"/>
      <c r="L522" s="41"/>
    </row>
    <row r="523" spans="6:12" ht="12.75">
      <c r="F523" s="38"/>
      <c r="G523" s="38"/>
      <c r="H523" s="38"/>
      <c r="I523" s="38"/>
      <c r="J523" s="38"/>
      <c r="L523" s="41"/>
    </row>
    <row r="524" spans="6:12" ht="12.75">
      <c r="F524" s="38"/>
      <c r="G524" s="38"/>
      <c r="H524" s="38"/>
      <c r="I524" s="38"/>
      <c r="J524" s="38"/>
      <c r="L524" s="41"/>
    </row>
    <row r="525" spans="6:12" ht="12.75">
      <c r="F525" s="38"/>
      <c r="G525" s="38"/>
      <c r="H525" s="38"/>
      <c r="I525" s="38"/>
      <c r="J525" s="38"/>
      <c r="L525" s="41"/>
    </row>
    <row r="526" spans="6:12" ht="12.75">
      <c r="F526" s="38"/>
      <c r="G526" s="38"/>
      <c r="H526" s="38"/>
      <c r="I526" s="38"/>
      <c r="J526" s="38"/>
      <c r="L526" s="41"/>
    </row>
    <row r="527" spans="6:12" ht="12.75">
      <c r="F527" s="38"/>
      <c r="G527" s="38"/>
      <c r="H527" s="38"/>
      <c r="I527" s="38"/>
      <c r="J527" s="38"/>
      <c r="L527" s="41"/>
    </row>
    <row r="528" spans="6:12" ht="12.75">
      <c r="F528" s="38"/>
      <c r="G528" s="38"/>
      <c r="H528" s="38"/>
      <c r="I528" s="38"/>
      <c r="J528" s="38"/>
      <c r="L528" s="41"/>
    </row>
    <row r="529" spans="6:12" ht="12.75">
      <c r="F529" s="38"/>
      <c r="G529" s="38"/>
      <c r="H529" s="38"/>
      <c r="I529" s="38"/>
      <c r="J529" s="38"/>
      <c r="L529" s="41"/>
    </row>
    <row r="530" spans="6:12" ht="12.75">
      <c r="F530" s="38"/>
      <c r="G530" s="38"/>
      <c r="H530" s="38"/>
      <c r="I530" s="38"/>
      <c r="J530" s="38"/>
      <c r="L530" s="41"/>
    </row>
    <row r="531" spans="6:12" ht="12.75">
      <c r="F531" s="38"/>
      <c r="G531" s="38"/>
      <c r="H531" s="38"/>
      <c r="I531" s="38"/>
      <c r="J531" s="38"/>
      <c r="L531" s="41"/>
    </row>
    <row r="532" spans="6:12" ht="12.75">
      <c r="F532" s="38"/>
      <c r="G532" s="38"/>
      <c r="H532" s="38"/>
      <c r="I532" s="38"/>
      <c r="J532" s="38"/>
      <c r="L532" s="41"/>
    </row>
    <row r="533" spans="6:12" ht="12.75">
      <c r="F533" s="38"/>
      <c r="G533" s="38"/>
      <c r="H533" s="38"/>
      <c r="I533" s="38"/>
      <c r="J533" s="38"/>
      <c r="L533" s="41"/>
    </row>
    <row r="534" spans="6:12" ht="12.75">
      <c r="F534" s="38"/>
      <c r="G534" s="38"/>
      <c r="H534" s="38"/>
      <c r="I534" s="38"/>
      <c r="J534" s="38"/>
      <c r="L534" s="41"/>
    </row>
    <row r="535" spans="6:12" ht="12.75">
      <c r="F535" s="38"/>
      <c r="G535" s="38"/>
      <c r="H535" s="38"/>
      <c r="I535" s="38"/>
      <c r="J535" s="38"/>
      <c r="L535" s="41"/>
    </row>
    <row r="536" spans="6:12" ht="12.75">
      <c r="F536" s="38"/>
      <c r="G536" s="38"/>
      <c r="H536" s="38"/>
      <c r="I536" s="38"/>
      <c r="J536" s="38"/>
      <c r="L536" s="41"/>
    </row>
    <row r="537" spans="6:12" ht="12.75">
      <c r="F537" s="38"/>
      <c r="G537" s="38"/>
      <c r="H537" s="38"/>
      <c r="I537" s="38"/>
      <c r="J537" s="38"/>
      <c r="L537" s="41"/>
    </row>
    <row r="538" spans="6:12" ht="12.75">
      <c r="F538" s="38"/>
      <c r="G538" s="38"/>
      <c r="H538" s="38"/>
      <c r="I538" s="38"/>
      <c r="J538" s="38"/>
      <c r="L538" s="41"/>
    </row>
    <row r="539" spans="6:12" ht="12.75">
      <c r="F539" s="38"/>
      <c r="G539" s="38"/>
      <c r="H539" s="38"/>
      <c r="I539" s="38"/>
      <c r="J539" s="38"/>
      <c r="L539" s="41"/>
    </row>
    <row r="540" spans="6:12" ht="12.75">
      <c r="F540" s="38"/>
      <c r="G540" s="38"/>
      <c r="H540" s="38"/>
      <c r="I540" s="38"/>
      <c r="J540" s="38"/>
      <c r="L540" s="41"/>
    </row>
    <row r="541" spans="6:12" ht="12.75">
      <c r="F541" s="38"/>
      <c r="G541" s="38"/>
      <c r="H541" s="38"/>
      <c r="I541" s="38"/>
      <c r="J541" s="38"/>
      <c r="L541" s="41"/>
    </row>
    <row r="542" spans="6:12" ht="12.75">
      <c r="F542" s="38"/>
      <c r="G542" s="38"/>
      <c r="H542" s="38"/>
      <c r="I542" s="38"/>
      <c r="J542" s="38"/>
      <c r="L542" s="41"/>
    </row>
    <row r="543" spans="6:12" ht="12.75">
      <c r="F543" s="38"/>
      <c r="G543" s="38"/>
      <c r="H543" s="38"/>
      <c r="I543" s="38"/>
      <c r="J543" s="38"/>
      <c r="L543" s="41"/>
    </row>
    <row r="544" spans="6:12" ht="12.75">
      <c r="F544" s="38"/>
      <c r="G544" s="38"/>
      <c r="H544" s="38"/>
      <c r="I544" s="38"/>
      <c r="J544" s="38"/>
      <c r="L544" s="41"/>
    </row>
    <row r="545" spans="6:12" ht="12.75">
      <c r="F545" s="38"/>
      <c r="G545" s="38"/>
      <c r="H545" s="38"/>
      <c r="I545" s="38"/>
      <c r="J545" s="38"/>
      <c r="L545" s="41"/>
    </row>
    <row r="546" spans="6:12" ht="12.75">
      <c r="F546" s="38"/>
      <c r="G546" s="38"/>
      <c r="H546" s="38"/>
      <c r="I546" s="38"/>
      <c r="J546" s="38"/>
      <c r="L546" s="41"/>
    </row>
    <row r="547" spans="6:12" ht="12.75">
      <c r="F547" s="38"/>
      <c r="G547" s="38"/>
      <c r="H547" s="38"/>
      <c r="I547" s="38"/>
      <c r="J547" s="38"/>
      <c r="L547" s="41"/>
    </row>
    <row r="548" spans="6:12" ht="12.75">
      <c r="F548" s="38"/>
      <c r="G548" s="38"/>
      <c r="H548" s="38"/>
      <c r="I548" s="38"/>
      <c r="J548" s="38"/>
      <c r="L548" s="41"/>
    </row>
    <row r="549" spans="6:12" ht="12.75">
      <c r="F549" s="38"/>
      <c r="G549" s="38"/>
      <c r="H549" s="38"/>
      <c r="I549" s="38"/>
      <c r="J549" s="38"/>
      <c r="L549" s="41"/>
    </row>
    <row r="550" spans="6:12" ht="12.75">
      <c r="F550" s="38"/>
      <c r="G550" s="38"/>
      <c r="H550" s="38"/>
      <c r="I550" s="38"/>
      <c r="J550" s="38"/>
      <c r="L550" s="41"/>
    </row>
    <row r="551" spans="6:12" ht="12.75">
      <c r="F551" s="38"/>
      <c r="G551" s="38"/>
      <c r="H551" s="38"/>
      <c r="I551" s="38"/>
      <c r="J551" s="38"/>
      <c r="L551" s="41"/>
    </row>
    <row r="552" spans="6:12" ht="12.75">
      <c r="F552" s="38"/>
      <c r="G552" s="38"/>
      <c r="H552" s="38"/>
      <c r="I552" s="38"/>
      <c r="J552" s="38"/>
      <c r="L552" s="41"/>
    </row>
    <row r="553" spans="6:12" ht="12.75">
      <c r="F553" s="38"/>
      <c r="G553" s="38"/>
      <c r="H553" s="38"/>
      <c r="I553" s="38"/>
      <c r="J553" s="38"/>
      <c r="L553" s="41"/>
    </row>
    <row r="554" spans="6:12" ht="12.75">
      <c r="F554" s="38"/>
      <c r="G554" s="38"/>
      <c r="H554" s="38"/>
      <c r="I554" s="38"/>
      <c r="J554" s="38"/>
      <c r="L554" s="41"/>
    </row>
    <row r="555" spans="6:12" ht="12.75">
      <c r="F555" s="38"/>
      <c r="G555" s="38"/>
      <c r="H555" s="38"/>
      <c r="I555" s="38"/>
      <c r="J555" s="38"/>
      <c r="L555" s="41"/>
    </row>
    <row r="556" spans="6:12" ht="12.75">
      <c r="F556" s="38"/>
      <c r="G556" s="38"/>
      <c r="H556" s="38"/>
      <c r="I556" s="38"/>
      <c r="J556" s="38"/>
      <c r="L556" s="41"/>
    </row>
    <row r="557" spans="6:12" ht="12.75">
      <c r="F557" s="38"/>
      <c r="G557" s="38"/>
      <c r="H557" s="38"/>
      <c r="I557" s="38"/>
      <c r="J557" s="38"/>
      <c r="L557" s="41"/>
    </row>
    <row r="558" spans="6:12" ht="12.75">
      <c r="F558" s="38"/>
      <c r="G558" s="38"/>
      <c r="H558" s="38"/>
      <c r="I558" s="38"/>
      <c r="J558" s="38"/>
      <c r="L558" s="41"/>
    </row>
    <row r="559" spans="6:12" ht="12.75">
      <c r="F559" s="38"/>
      <c r="G559" s="38"/>
      <c r="H559" s="38"/>
      <c r="I559" s="38"/>
      <c r="J559" s="38"/>
      <c r="L559" s="41"/>
    </row>
    <row r="560" spans="6:12" ht="12.75">
      <c r="F560" s="38"/>
      <c r="G560" s="38"/>
      <c r="H560" s="38"/>
      <c r="I560" s="38"/>
      <c r="J560" s="38"/>
      <c r="L560" s="41"/>
    </row>
    <row r="561" spans="6:12" ht="12.75">
      <c r="F561" s="38"/>
      <c r="G561" s="38"/>
      <c r="H561" s="38"/>
      <c r="I561" s="38"/>
      <c r="J561" s="38"/>
      <c r="L561" s="41"/>
    </row>
    <row r="562" spans="6:12" ht="12.75">
      <c r="F562" s="38"/>
      <c r="G562" s="38"/>
      <c r="H562" s="38"/>
      <c r="I562" s="38"/>
      <c r="J562" s="38"/>
      <c r="L562" s="41"/>
    </row>
    <row r="563" spans="6:12" ht="12.75">
      <c r="F563" s="38"/>
      <c r="G563" s="38"/>
      <c r="H563" s="38"/>
      <c r="I563" s="38"/>
      <c r="J563" s="38"/>
      <c r="L563" s="41"/>
    </row>
    <row r="564" spans="6:12" ht="12.75">
      <c r="F564" s="38"/>
      <c r="G564" s="38"/>
      <c r="H564" s="38"/>
      <c r="I564" s="38"/>
      <c r="J564" s="38"/>
      <c r="L564" s="41"/>
    </row>
    <row r="565" spans="6:12" ht="12.75">
      <c r="F565" s="38"/>
      <c r="G565" s="38"/>
      <c r="H565" s="38"/>
      <c r="I565" s="38"/>
      <c r="J565" s="38"/>
      <c r="L565" s="41"/>
    </row>
    <row r="566" spans="6:12" ht="12.75">
      <c r="F566" s="38"/>
      <c r="G566" s="38"/>
      <c r="H566" s="38"/>
      <c r="I566" s="38"/>
      <c r="J566" s="38"/>
      <c r="L566" s="41"/>
    </row>
    <row r="567" spans="6:12" ht="12.75">
      <c r="F567" s="38"/>
      <c r="G567" s="38"/>
      <c r="H567" s="38"/>
      <c r="I567" s="38"/>
      <c r="J567" s="38"/>
      <c r="L567" s="41"/>
    </row>
    <row r="568" spans="6:12" ht="12.75">
      <c r="F568" s="38"/>
      <c r="G568" s="38"/>
      <c r="H568" s="38"/>
      <c r="I568" s="38"/>
      <c r="J568" s="38"/>
      <c r="L568" s="41"/>
    </row>
    <row r="569" spans="6:12" ht="12.75">
      <c r="F569" s="38"/>
      <c r="G569" s="38"/>
      <c r="H569" s="38"/>
      <c r="I569" s="38"/>
      <c r="J569" s="38"/>
      <c r="L569" s="41"/>
    </row>
    <row r="570" spans="6:12" ht="12.75">
      <c r="F570" s="38"/>
      <c r="G570" s="38"/>
      <c r="H570" s="38"/>
      <c r="I570" s="38"/>
      <c r="J570" s="38"/>
      <c r="L570" s="41"/>
    </row>
    <row r="571" spans="6:12" ht="12.75">
      <c r="F571" s="38"/>
      <c r="G571" s="38"/>
      <c r="H571" s="38"/>
      <c r="I571" s="38"/>
      <c r="J571" s="38"/>
      <c r="L571" s="41"/>
    </row>
    <row r="572" spans="6:12" ht="12.75">
      <c r="F572" s="38"/>
      <c r="G572" s="38"/>
      <c r="H572" s="38"/>
      <c r="I572" s="38"/>
      <c r="J572" s="38"/>
      <c r="L572" s="41"/>
    </row>
    <row r="573" spans="6:12" ht="12.75">
      <c r="F573" s="38"/>
      <c r="G573" s="38"/>
      <c r="H573" s="38"/>
      <c r="I573" s="38"/>
      <c r="J573" s="38"/>
      <c r="L573" s="41"/>
    </row>
    <row r="574" spans="6:12" ht="12.75">
      <c r="F574" s="38"/>
      <c r="G574" s="38"/>
      <c r="H574" s="38"/>
      <c r="I574" s="38"/>
      <c r="J574" s="38"/>
      <c r="L574" s="41"/>
    </row>
    <row r="575" spans="6:12" ht="12.75">
      <c r="F575" s="38"/>
      <c r="G575" s="38"/>
      <c r="H575" s="38"/>
      <c r="I575" s="38"/>
      <c r="J575" s="38"/>
      <c r="L575" s="41"/>
    </row>
    <row r="576" spans="6:12" ht="12.75">
      <c r="F576" s="38"/>
      <c r="G576" s="38"/>
      <c r="H576" s="38"/>
      <c r="I576" s="38"/>
      <c r="J576" s="38"/>
      <c r="L576" s="41"/>
    </row>
    <row r="577" spans="6:12" ht="12.75">
      <c r="F577" s="38"/>
      <c r="G577" s="38"/>
      <c r="H577" s="38"/>
      <c r="I577" s="38"/>
      <c r="J577" s="38"/>
      <c r="L577" s="41"/>
    </row>
    <row r="578" spans="6:12" ht="12.75">
      <c r="F578" s="38"/>
      <c r="G578" s="38"/>
      <c r="H578" s="38"/>
      <c r="I578" s="38"/>
      <c r="J578" s="38"/>
      <c r="L578" s="41"/>
    </row>
    <row r="579" spans="6:12" ht="12.75">
      <c r="F579" s="38"/>
      <c r="G579" s="38"/>
      <c r="H579" s="38"/>
      <c r="I579" s="38"/>
      <c r="J579" s="38"/>
      <c r="L579" s="41"/>
    </row>
    <row r="580" spans="6:12" ht="12.75">
      <c r="F580" s="38"/>
      <c r="G580" s="38"/>
      <c r="H580" s="38"/>
      <c r="I580" s="38"/>
      <c r="J580" s="38"/>
      <c r="L580" s="41"/>
    </row>
    <row r="581" spans="6:12" ht="12.75">
      <c r="F581" s="38"/>
      <c r="G581" s="38"/>
      <c r="H581" s="38"/>
      <c r="I581" s="38"/>
      <c r="J581" s="38"/>
      <c r="L581" s="41"/>
    </row>
    <row r="582" spans="6:12" ht="12.75">
      <c r="F582" s="38"/>
      <c r="G582" s="38"/>
      <c r="H582" s="38"/>
      <c r="I582" s="38"/>
      <c r="J582" s="38"/>
      <c r="L582" s="41"/>
    </row>
    <row r="583" spans="6:12" ht="12.75">
      <c r="F583" s="38"/>
      <c r="G583" s="38"/>
      <c r="H583" s="38"/>
      <c r="I583" s="38"/>
      <c r="J583" s="38"/>
      <c r="L583" s="41"/>
    </row>
    <row r="584" spans="6:12" ht="12.75">
      <c r="F584" s="38"/>
      <c r="G584" s="38"/>
      <c r="H584" s="38"/>
      <c r="I584" s="38"/>
      <c r="J584" s="38"/>
      <c r="L584" s="41"/>
    </row>
    <row r="585" spans="6:12" ht="12.75">
      <c r="F585" s="38"/>
      <c r="G585" s="38"/>
      <c r="H585" s="38"/>
      <c r="I585" s="38"/>
      <c r="J585" s="38"/>
      <c r="L585" s="41"/>
    </row>
    <row r="586" spans="6:12" ht="12.75">
      <c r="F586" s="38"/>
      <c r="G586" s="38"/>
      <c r="H586" s="38"/>
      <c r="I586" s="38"/>
      <c r="J586" s="38"/>
      <c r="L586" s="41"/>
    </row>
    <row r="587" spans="6:12" ht="12.75">
      <c r="F587" s="38"/>
      <c r="G587" s="38"/>
      <c r="H587" s="38"/>
      <c r="I587" s="38"/>
      <c r="J587" s="38"/>
      <c r="L587" s="41"/>
    </row>
    <row r="588" spans="6:12" ht="12.75">
      <c r="F588" s="38"/>
      <c r="G588" s="38"/>
      <c r="H588" s="38"/>
      <c r="I588" s="38"/>
      <c r="J588" s="38"/>
      <c r="L588" s="41"/>
    </row>
    <row r="589" spans="6:12" ht="12.75">
      <c r="F589" s="38"/>
      <c r="G589" s="38"/>
      <c r="H589" s="38"/>
      <c r="I589" s="38"/>
      <c r="J589" s="38"/>
      <c r="L589" s="41"/>
    </row>
    <row r="590" spans="6:12" ht="12.75">
      <c r="F590" s="38"/>
      <c r="G590" s="38"/>
      <c r="H590" s="38"/>
      <c r="I590" s="38"/>
      <c r="J590" s="38"/>
      <c r="L590" s="41"/>
    </row>
    <row r="591" spans="6:12" ht="12.75">
      <c r="F591" s="38"/>
      <c r="G591" s="38"/>
      <c r="H591" s="38"/>
      <c r="I591" s="38"/>
      <c r="J591" s="38"/>
      <c r="L591" s="41"/>
    </row>
    <row r="592" spans="6:12" ht="12.75">
      <c r="F592" s="38"/>
      <c r="G592" s="38"/>
      <c r="H592" s="38"/>
      <c r="I592" s="38"/>
      <c r="J592" s="38"/>
      <c r="L592" s="41"/>
    </row>
    <row r="593" spans="6:12" ht="12.75">
      <c r="F593" s="38"/>
      <c r="G593" s="38"/>
      <c r="H593" s="38"/>
      <c r="I593" s="38"/>
      <c r="J593" s="38"/>
      <c r="L593" s="41"/>
    </row>
    <row r="594" spans="6:12" ht="12.75">
      <c r="F594" s="38"/>
      <c r="G594" s="38"/>
      <c r="H594" s="38"/>
      <c r="I594" s="38"/>
      <c r="J594" s="38"/>
      <c r="L594" s="41"/>
    </row>
    <row r="595" spans="6:12" ht="12.75">
      <c r="F595" s="38"/>
      <c r="G595" s="38"/>
      <c r="H595" s="38"/>
      <c r="I595" s="38"/>
      <c r="J595" s="38"/>
      <c r="L595" s="41"/>
    </row>
    <row r="596" spans="6:12" ht="12.75">
      <c r="F596" s="38"/>
      <c r="G596" s="38"/>
      <c r="H596" s="38"/>
      <c r="I596" s="38"/>
      <c r="J596" s="38"/>
      <c r="L596" s="41"/>
    </row>
    <row r="597" spans="6:12" ht="12.75">
      <c r="F597" s="38"/>
      <c r="G597" s="38"/>
      <c r="H597" s="38"/>
      <c r="I597" s="38"/>
      <c r="J597" s="38"/>
      <c r="L597" s="41"/>
    </row>
    <row r="598" spans="6:12" ht="12.75">
      <c r="F598" s="38"/>
      <c r="G598" s="38"/>
      <c r="H598" s="38"/>
      <c r="I598" s="38"/>
      <c r="J598" s="38"/>
      <c r="L598" s="41"/>
    </row>
    <row r="599" spans="6:12" ht="12.75">
      <c r="F599" s="38"/>
      <c r="G599" s="38"/>
      <c r="H599" s="38"/>
      <c r="I599" s="38"/>
      <c r="J599" s="38"/>
      <c r="L599" s="41"/>
    </row>
    <row r="600" spans="6:12" ht="12.75">
      <c r="F600" s="38"/>
      <c r="G600" s="38"/>
      <c r="H600" s="38"/>
      <c r="I600" s="38"/>
      <c r="J600" s="38"/>
      <c r="L600" s="41"/>
    </row>
    <row r="601" spans="6:12" ht="12.75">
      <c r="F601" s="38"/>
      <c r="G601" s="38"/>
      <c r="H601" s="38"/>
      <c r="I601" s="38"/>
      <c r="J601" s="38"/>
      <c r="L601" s="41"/>
    </row>
    <row r="602" spans="6:12" ht="12.75">
      <c r="F602" s="38"/>
      <c r="G602" s="38"/>
      <c r="H602" s="38"/>
      <c r="I602" s="38"/>
      <c r="J602" s="38"/>
      <c r="L602" s="41"/>
    </row>
    <row r="603" spans="6:12" ht="12.75">
      <c r="F603" s="38"/>
      <c r="G603" s="38"/>
      <c r="H603" s="38"/>
      <c r="I603" s="38"/>
      <c r="J603" s="38"/>
      <c r="L603" s="41"/>
    </row>
    <row r="604" spans="6:12" ht="12.75">
      <c r="F604" s="38"/>
      <c r="G604" s="38"/>
      <c r="H604" s="38"/>
      <c r="I604" s="38"/>
      <c r="J604" s="38"/>
      <c r="L604" s="41"/>
    </row>
    <row r="605" spans="6:12" ht="12.75">
      <c r="F605" s="38"/>
      <c r="G605" s="38"/>
      <c r="H605" s="38"/>
      <c r="I605" s="38"/>
      <c r="J605" s="38"/>
      <c r="L605" s="41"/>
    </row>
    <row r="606" spans="6:12" ht="12.75">
      <c r="F606" s="38"/>
      <c r="G606" s="38"/>
      <c r="H606" s="38"/>
      <c r="I606" s="38"/>
      <c r="J606" s="38"/>
      <c r="L606" s="41"/>
    </row>
    <row r="607" spans="6:12" ht="12.75">
      <c r="F607" s="38"/>
      <c r="G607" s="38"/>
      <c r="H607" s="38"/>
      <c r="I607" s="38"/>
      <c r="J607" s="38"/>
      <c r="L607" s="41"/>
    </row>
    <row r="608" spans="6:12" ht="12.75">
      <c r="F608" s="38"/>
      <c r="G608" s="38"/>
      <c r="H608" s="38"/>
      <c r="I608" s="38"/>
      <c r="J608" s="38"/>
      <c r="L608" s="41"/>
    </row>
    <row r="609" spans="6:12" ht="12.75">
      <c r="F609" s="38"/>
      <c r="G609" s="38"/>
      <c r="H609" s="38"/>
      <c r="I609" s="38"/>
      <c r="J609" s="38"/>
      <c r="L609" s="41"/>
    </row>
    <row r="610" spans="6:12" ht="12.75">
      <c r="F610" s="38"/>
      <c r="G610" s="38"/>
      <c r="H610" s="38"/>
      <c r="I610" s="38"/>
      <c r="J610" s="38"/>
      <c r="L610" s="41"/>
    </row>
    <row r="611" spans="6:12" ht="12.75">
      <c r="F611" s="38"/>
      <c r="G611" s="38"/>
      <c r="H611" s="38"/>
      <c r="I611" s="38"/>
      <c r="J611" s="38"/>
      <c r="L611" s="41"/>
    </row>
    <row r="612" spans="6:12" ht="12.75">
      <c r="F612" s="38"/>
      <c r="G612" s="38"/>
      <c r="H612" s="38"/>
      <c r="I612" s="38"/>
      <c r="J612" s="38"/>
      <c r="L612" s="41"/>
    </row>
    <row r="613" spans="6:12" ht="12.75">
      <c r="F613" s="38"/>
      <c r="G613" s="38"/>
      <c r="H613" s="38"/>
      <c r="I613" s="38"/>
      <c r="J613" s="38"/>
      <c r="L613" s="41"/>
    </row>
    <row r="614" spans="6:12" ht="12.75">
      <c r="F614" s="38"/>
      <c r="G614" s="38"/>
      <c r="H614" s="38"/>
      <c r="I614" s="38"/>
      <c r="J614" s="38"/>
      <c r="L614" s="41"/>
    </row>
    <row r="615" spans="6:12" ht="12.75">
      <c r="F615" s="38"/>
      <c r="G615" s="38"/>
      <c r="H615" s="38"/>
      <c r="I615" s="38"/>
      <c r="J615" s="38"/>
      <c r="L615" s="41"/>
    </row>
    <row r="616" spans="6:12" ht="12.75">
      <c r="F616" s="38"/>
      <c r="G616" s="38"/>
      <c r="H616" s="38"/>
      <c r="I616" s="38"/>
      <c r="J616" s="38"/>
      <c r="L616" s="41"/>
    </row>
    <row r="617" spans="6:12" ht="12.75">
      <c r="F617" s="38"/>
      <c r="G617" s="38"/>
      <c r="H617" s="38"/>
      <c r="I617" s="38"/>
      <c r="J617" s="38"/>
      <c r="L617" s="41"/>
    </row>
    <row r="618" spans="6:12" ht="12.75">
      <c r="F618" s="38"/>
      <c r="G618" s="38"/>
      <c r="H618" s="38"/>
      <c r="I618" s="38"/>
      <c r="J618" s="38"/>
      <c r="L618" s="41"/>
    </row>
    <row r="619" spans="6:12" ht="12.75">
      <c r="F619" s="38"/>
      <c r="G619" s="38"/>
      <c r="H619" s="38"/>
      <c r="I619" s="38"/>
      <c r="J619" s="38"/>
      <c r="L619" s="41"/>
    </row>
    <row r="620" spans="6:12" ht="12.75">
      <c r="F620" s="38"/>
      <c r="G620" s="38"/>
      <c r="H620" s="38"/>
      <c r="I620" s="38"/>
      <c r="J620" s="38"/>
      <c r="L620" s="41"/>
    </row>
    <row r="621" spans="6:12" ht="12.75">
      <c r="F621" s="38"/>
      <c r="G621" s="38"/>
      <c r="H621" s="38"/>
      <c r="I621" s="38"/>
      <c r="J621" s="38"/>
      <c r="L621" s="41"/>
    </row>
    <row r="622" spans="6:12" ht="12.75">
      <c r="F622" s="38"/>
      <c r="G622" s="38"/>
      <c r="H622" s="38"/>
      <c r="I622" s="38"/>
      <c r="J622" s="38"/>
      <c r="L622" s="41"/>
    </row>
    <row r="623" spans="6:12" ht="12.75">
      <c r="F623" s="38"/>
      <c r="G623" s="38"/>
      <c r="H623" s="38"/>
      <c r="I623" s="38"/>
      <c r="J623" s="38"/>
      <c r="L623" s="41"/>
    </row>
    <row r="624" spans="6:12" ht="12.75">
      <c r="F624" s="38"/>
      <c r="G624" s="38"/>
      <c r="H624" s="38"/>
      <c r="I624" s="38"/>
      <c r="J624" s="38"/>
      <c r="L624" s="41"/>
    </row>
    <row r="625" spans="6:12" ht="12.75">
      <c r="F625" s="38"/>
      <c r="G625" s="38"/>
      <c r="H625" s="38"/>
      <c r="I625" s="38"/>
      <c r="J625" s="38"/>
      <c r="L625" s="41"/>
    </row>
    <row r="626" spans="6:12" ht="12.75">
      <c r="F626" s="38"/>
      <c r="G626" s="38"/>
      <c r="H626" s="38"/>
      <c r="I626" s="38"/>
      <c r="J626" s="38"/>
      <c r="L626" s="41"/>
    </row>
    <row r="627" spans="6:12" ht="12.75">
      <c r="F627" s="38"/>
      <c r="G627" s="38"/>
      <c r="H627" s="38"/>
      <c r="I627" s="38"/>
      <c r="J627" s="38"/>
      <c r="L627" s="41"/>
    </row>
    <row r="628" spans="6:12" ht="12.75">
      <c r="F628" s="38"/>
      <c r="G628" s="38"/>
      <c r="H628" s="38"/>
      <c r="I628" s="38"/>
      <c r="J628" s="38"/>
      <c r="L628" s="41"/>
    </row>
    <row r="629" spans="6:12" ht="12.75">
      <c r="F629" s="38"/>
      <c r="G629" s="38"/>
      <c r="H629" s="38"/>
      <c r="I629" s="38"/>
      <c r="J629" s="38"/>
      <c r="L629" s="41"/>
    </row>
    <row r="630" spans="6:12" ht="12.75">
      <c r="F630" s="38"/>
      <c r="G630" s="38"/>
      <c r="H630" s="38"/>
      <c r="I630" s="38"/>
      <c r="J630" s="38"/>
      <c r="L630" s="41"/>
    </row>
    <row r="631" spans="6:12" ht="12.75">
      <c r="F631" s="38"/>
      <c r="G631" s="38"/>
      <c r="H631" s="38"/>
      <c r="I631" s="38"/>
      <c r="J631" s="38"/>
      <c r="L631" s="41"/>
    </row>
    <row r="632" spans="6:12" ht="12.75">
      <c r="F632" s="38"/>
      <c r="G632" s="38"/>
      <c r="H632" s="38"/>
      <c r="I632" s="38"/>
      <c r="J632" s="38"/>
      <c r="L632" s="41"/>
    </row>
    <row r="633" spans="6:12" ht="12.75">
      <c r="F633" s="38"/>
      <c r="G633" s="38"/>
      <c r="H633" s="38"/>
      <c r="I633" s="38"/>
      <c r="J633" s="38"/>
      <c r="L633" s="41"/>
    </row>
    <row r="634" spans="6:12" ht="12.75">
      <c r="F634" s="38"/>
      <c r="G634" s="38"/>
      <c r="H634" s="38"/>
      <c r="I634" s="38"/>
      <c r="J634" s="38"/>
      <c r="L634" s="41"/>
    </row>
    <row r="635" spans="6:12" ht="12.75">
      <c r="F635" s="38"/>
      <c r="G635" s="38"/>
      <c r="H635" s="38"/>
      <c r="I635" s="38"/>
      <c r="J635" s="38"/>
      <c r="L635" s="41"/>
    </row>
    <row r="636" spans="6:12" ht="12.75">
      <c r="F636" s="38"/>
      <c r="G636" s="38"/>
      <c r="H636" s="38"/>
      <c r="I636" s="38"/>
      <c r="J636" s="38"/>
      <c r="L636" s="41"/>
    </row>
    <row r="637" spans="6:12" ht="12.75">
      <c r="F637" s="38"/>
      <c r="G637" s="38"/>
      <c r="H637" s="38"/>
      <c r="I637" s="38"/>
      <c r="J637" s="38"/>
      <c r="L637" s="41"/>
    </row>
    <row r="638" spans="6:12" ht="12.75">
      <c r="F638" s="38"/>
      <c r="G638" s="38"/>
      <c r="H638" s="38"/>
      <c r="I638" s="38"/>
      <c r="J638" s="38"/>
      <c r="L638" s="41"/>
    </row>
    <row r="639" spans="6:12" ht="12.75">
      <c r="F639" s="38"/>
      <c r="G639" s="38"/>
      <c r="H639" s="38"/>
      <c r="I639" s="38"/>
      <c r="J639" s="38"/>
      <c r="L639" s="41"/>
    </row>
    <row r="640" spans="6:12" ht="12.75">
      <c r="F640" s="38"/>
      <c r="G640" s="38"/>
      <c r="H640" s="38"/>
      <c r="I640" s="38"/>
      <c r="J640" s="38"/>
      <c r="L640" s="41"/>
    </row>
    <row r="641" spans="6:12" ht="12.75">
      <c r="F641" s="38"/>
      <c r="G641" s="38"/>
      <c r="H641" s="38"/>
      <c r="I641" s="38"/>
      <c r="J641" s="38"/>
      <c r="L641" s="41"/>
    </row>
    <row r="642" spans="6:12" ht="12.75">
      <c r="F642" s="38"/>
      <c r="G642" s="38"/>
      <c r="H642" s="38"/>
      <c r="I642" s="38"/>
      <c r="J642" s="38"/>
      <c r="L642" s="41"/>
    </row>
    <row r="643" spans="6:12" ht="12.75">
      <c r="F643" s="38"/>
      <c r="G643" s="38"/>
      <c r="H643" s="38"/>
      <c r="I643" s="38"/>
      <c r="J643" s="38"/>
      <c r="L643" s="41"/>
    </row>
    <row r="644" spans="6:12" ht="12.75">
      <c r="F644" s="38"/>
      <c r="G644" s="38"/>
      <c r="H644" s="38"/>
      <c r="I644" s="38"/>
      <c r="J644" s="38"/>
      <c r="L644" s="41"/>
    </row>
    <row r="645" spans="6:12" ht="12.75">
      <c r="F645" s="38"/>
      <c r="G645" s="38"/>
      <c r="H645" s="38"/>
      <c r="I645" s="38"/>
      <c r="J645" s="38"/>
      <c r="L645" s="41"/>
    </row>
    <row r="646" spans="6:12" ht="12.75">
      <c r="F646" s="38"/>
      <c r="G646" s="38"/>
      <c r="H646" s="38"/>
      <c r="I646" s="38"/>
      <c r="J646" s="38"/>
      <c r="L646" s="41"/>
    </row>
    <row r="647" spans="6:12" ht="12.75">
      <c r="F647" s="38"/>
      <c r="G647" s="38"/>
      <c r="H647" s="38"/>
      <c r="I647" s="38"/>
      <c r="J647" s="38"/>
      <c r="L647" s="41"/>
    </row>
    <row r="648" spans="6:12" ht="12.75">
      <c r="F648" s="38"/>
      <c r="G648" s="38"/>
      <c r="H648" s="38"/>
      <c r="I648" s="38"/>
      <c r="J648" s="38"/>
      <c r="L648" s="41"/>
    </row>
    <row r="649" spans="6:12" ht="12.75">
      <c r="F649" s="38"/>
      <c r="G649" s="38"/>
      <c r="H649" s="38"/>
      <c r="I649" s="38"/>
      <c r="J649" s="38"/>
      <c r="L649" s="41"/>
    </row>
    <row r="650" spans="6:12" ht="12.75">
      <c r="F650" s="38"/>
      <c r="G650" s="38"/>
      <c r="H650" s="38"/>
      <c r="I650" s="38"/>
      <c r="J650" s="38"/>
      <c r="L650" s="41"/>
    </row>
    <row r="651" spans="6:12" ht="12.75">
      <c r="F651" s="38"/>
      <c r="G651" s="38"/>
      <c r="H651" s="38"/>
      <c r="I651" s="38"/>
      <c r="J651" s="38"/>
      <c r="L651" s="41"/>
    </row>
    <row r="652" spans="6:12" ht="12.75">
      <c r="F652" s="38"/>
      <c r="G652" s="38"/>
      <c r="H652" s="38"/>
      <c r="I652" s="38"/>
      <c r="J652" s="38"/>
      <c r="L652" s="41"/>
    </row>
    <row r="653" spans="6:12" ht="12.75">
      <c r="F653" s="38"/>
      <c r="G653" s="38"/>
      <c r="H653" s="38"/>
      <c r="I653" s="38"/>
      <c r="J653" s="38"/>
      <c r="L653" s="41"/>
    </row>
    <row r="654" spans="6:12" ht="12.75">
      <c r="F654" s="38"/>
      <c r="G654" s="38"/>
      <c r="H654" s="38"/>
      <c r="I654" s="38"/>
      <c r="J654" s="38"/>
      <c r="L654" s="41"/>
    </row>
    <row r="655" spans="6:12" ht="12.75">
      <c r="F655" s="38"/>
      <c r="G655" s="38"/>
      <c r="H655" s="38"/>
      <c r="I655" s="38"/>
      <c r="J655" s="38"/>
      <c r="L655" s="41"/>
    </row>
    <row r="656" spans="6:12" ht="12.75">
      <c r="F656" s="38"/>
      <c r="G656" s="38"/>
      <c r="H656" s="38"/>
      <c r="I656" s="38"/>
      <c r="J656" s="38"/>
      <c r="L656" s="41"/>
    </row>
    <row r="657" spans="6:12" ht="12.75">
      <c r="F657" s="38"/>
      <c r="G657" s="38"/>
      <c r="H657" s="38"/>
      <c r="I657" s="38"/>
      <c r="J657" s="38"/>
      <c r="L657" s="41"/>
    </row>
    <row r="658" spans="6:12" ht="12.75">
      <c r="F658" s="38"/>
      <c r="G658" s="38"/>
      <c r="H658" s="38"/>
      <c r="I658" s="38"/>
      <c r="J658" s="38"/>
      <c r="L658" s="41"/>
    </row>
    <row r="659" spans="6:12" ht="12.75">
      <c r="F659" s="38"/>
      <c r="G659" s="38"/>
      <c r="H659" s="38"/>
      <c r="I659" s="38"/>
      <c r="J659" s="38"/>
      <c r="L659" s="41"/>
    </row>
    <row r="660" spans="6:12" ht="12.75">
      <c r="F660" s="38"/>
      <c r="G660" s="38"/>
      <c r="H660" s="38"/>
      <c r="I660" s="38"/>
      <c r="J660" s="38"/>
      <c r="L660" s="41"/>
    </row>
    <row r="661" spans="6:12" ht="12.75">
      <c r="F661" s="38"/>
      <c r="G661" s="38"/>
      <c r="H661" s="38"/>
      <c r="I661" s="38"/>
      <c r="J661" s="38"/>
      <c r="L661" s="41"/>
    </row>
    <row r="662" spans="6:12" ht="12.75">
      <c r="F662" s="38"/>
      <c r="G662" s="38"/>
      <c r="H662" s="38"/>
      <c r="I662" s="38"/>
      <c r="J662" s="38"/>
      <c r="L662" s="41"/>
    </row>
    <row r="663" spans="6:12" ht="12.75">
      <c r="F663" s="38"/>
      <c r="G663" s="38"/>
      <c r="H663" s="38"/>
      <c r="I663" s="38"/>
      <c r="J663" s="38"/>
      <c r="L663" s="41"/>
    </row>
    <row r="664" spans="6:12" ht="12.75">
      <c r="F664" s="38"/>
      <c r="G664" s="38"/>
      <c r="H664" s="38"/>
      <c r="I664" s="38"/>
      <c r="J664" s="38"/>
      <c r="L664" s="41"/>
    </row>
    <row r="665" spans="6:12" ht="12.75">
      <c r="F665" s="38"/>
      <c r="G665" s="38"/>
      <c r="H665" s="38"/>
      <c r="I665" s="38"/>
      <c r="J665" s="38"/>
      <c r="L665" s="41"/>
    </row>
    <row r="666" spans="6:12" ht="12.75">
      <c r="F666" s="38"/>
      <c r="G666" s="38"/>
      <c r="H666" s="38"/>
      <c r="I666" s="38"/>
      <c r="J666" s="38"/>
      <c r="L666" s="41"/>
    </row>
    <row r="667" spans="6:12" ht="12.75">
      <c r="F667" s="38"/>
      <c r="G667" s="38"/>
      <c r="H667" s="38"/>
      <c r="I667" s="38"/>
      <c r="J667" s="38"/>
      <c r="L667" s="41"/>
    </row>
    <row r="668" spans="6:12" ht="12.75">
      <c r="F668" s="38"/>
      <c r="G668" s="38"/>
      <c r="H668" s="38"/>
      <c r="I668" s="38"/>
      <c r="J668" s="38"/>
      <c r="L668" s="41"/>
    </row>
    <row r="669" spans="6:12" ht="12.75">
      <c r="F669" s="38"/>
      <c r="G669" s="38"/>
      <c r="H669" s="38"/>
      <c r="I669" s="38"/>
      <c r="J669" s="38"/>
      <c r="L669" s="41"/>
    </row>
    <row r="670" spans="6:12" ht="12.75">
      <c r="F670" s="38"/>
      <c r="G670" s="38"/>
      <c r="H670" s="38"/>
      <c r="I670" s="38"/>
      <c r="J670" s="38"/>
      <c r="L670" s="41"/>
    </row>
    <row r="671" spans="6:12" ht="12.75">
      <c r="F671" s="38"/>
      <c r="G671" s="38"/>
      <c r="H671" s="38"/>
      <c r="I671" s="38"/>
      <c r="J671" s="38"/>
      <c r="L671" s="41"/>
    </row>
    <row r="672" spans="6:12" ht="12.75">
      <c r="F672" s="38"/>
      <c r="G672" s="38"/>
      <c r="H672" s="38"/>
      <c r="I672" s="38"/>
      <c r="J672" s="38"/>
      <c r="L672" s="41"/>
    </row>
    <row r="673" spans="6:12" ht="12.75">
      <c r="F673" s="38"/>
      <c r="G673" s="38"/>
      <c r="H673" s="38"/>
      <c r="I673" s="38"/>
      <c r="J673" s="38"/>
      <c r="L673" s="41"/>
    </row>
    <row r="674" spans="6:12" ht="12.75">
      <c r="F674" s="38"/>
      <c r="G674" s="38"/>
      <c r="H674" s="38"/>
      <c r="I674" s="38"/>
      <c r="J674" s="38"/>
      <c r="L674" s="41"/>
    </row>
    <row r="675" spans="6:12" ht="12.75">
      <c r="F675" s="38"/>
      <c r="G675" s="38"/>
      <c r="H675" s="38"/>
      <c r="I675" s="38"/>
      <c r="J675" s="38"/>
      <c r="L675" s="41"/>
    </row>
    <row r="676" spans="6:12" ht="12.75">
      <c r="F676" s="38"/>
      <c r="G676" s="38"/>
      <c r="H676" s="38"/>
      <c r="I676" s="38"/>
      <c r="J676" s="38"/>
      <c r="L676" s="41"/>
    </row>
    <row r="677" spans="6:12" ht="12.75">
      <c r="F677" s="38"/>
      <c r="G677" s="38"/>
      <c r="H677" s="38"/>
      <c r="I677" s="38"/>
      <c r="J677" s="38"/>
      <c r="L677" s="41"/>
    </row>
    <row r="678" spans="6:12" ht="12.75">
      <c r="F678" s="38"/>
      <c r="G678" s="38"/>
      <c r="H678" s="38"/>
      <c r="I678" s="38"/>
      <c r="J678" s="38"/>
      <c r="L678" s="41"/>
    </row>
    <row r="679" spans="6:12" ht="12.75">
      <c r="F679" s="38"/>
      <c r="G679" s="38"/>
      <c r="H679" s="38"/>
      <c r="I679" s="38"/>
      <c r="J679" s="38"/>
      <c r="L679" s="41"/>
    </row>
    <row r="680" spans="6:12" ht="12.75">
      <c r="F680" s="38"/>
      <c r="G680" s="38"/>
      <c r="H680" s="38"/>
      <c r="I680" s="38"/>
      <c r="J680" s="38"/>
      <c r="L680" s="41"/>
    </row>
    <row r="681" spans="6:12" ht="12.75">
      <c r="F681" s="38"/>
      <c r="G681" s="38"/>
      <c r="H681" s="38"/>
      <c r="I681" s="38"/>
      <c r="J681" s="38"/>
      <c r="L681" s="41"/>
    </row>
    <row r="682" spans="6:12" ht="12.75">
      <c r="F682" s="38"/>
      <c r="G682" s="38"/>
      <c r="H682" s="38"/>
      <c r="I682" s="38"/>
      <c r="J682" s="38"/>
      <c r="L682" s="41"/>
    </row>
    <row r="683" spans="6:12" ht="12.75">
      <c r="F683" s="38"/>
      <c r="G683" s="38"/>
      <c r="H683" s="38"/>
      <c r="I683" s="38"/>
      <c r="J683" s="38"/>
      <c r="L683" s="41"/>
    </row>
    <row r="684" spans="6:12" ht="12.75">
      <c r="F684" s="38"/>
      <c r="G684" s="38"/>
      <c r="H684" s="38"/>
      <c r="I684" s="38"/>
      <c r="J684" s="38"/>
      <c r="L684" s="41"/>
    </row>
    <row r="685" spans="6:12" ht="12.75">
      <c r="F685" s="38"/>
      <c r="G685" s="38"/>
      <c r="H685" s="38"/>
      <c r="I685" s="38"/>
      <c r="J685" s="38"/>
      <c r="L685" s="41"/>
    </row>
    <row r="686" spans="6:12" ht="12.75">
      <c r="F686" s="38"/>
      <c r="G686" s="38"/>
      <c r="H686" s="38"/>
      <c r="I686" s="38"/>
      <c r="J686" s="38"/>
      <c r="L686" s="41"/>
    </row>
    <row r="687" spans="6:12" ht="12.75">
      <c r="F687" s="38"/>
      <c r="G687" s="38"/>
      <c r="H687" s="38"/>
      <c r="I687" s="38"/>
      <c r="J687" s="38"/>
      <c r="L687" s="41"/>
    </row>
    <row r="688" spans="6:12" ht="12.75">
      <c r="F688" s="38"/>
      <c r="G688" s="38"/>
      <c r="H688" s="38"/>
      <c r="I688" s="38"/>
      <c r="J688" s="38"/>
      <c r="L688" s="41"/>
    </row>
    <row r="689" spans="6:12" ht="12.75">
      <c r="F689" s="38"/>
      <c r="G689" s="38"/>
      <c r="H689" s="38"/>
      <c r="I689" s="38"/>
      <c r="J689" s="38"/>
      <c r="L689" s="41"/>
    </row>
    <row r="690" spans="6:12" ht="12.75">
      <c r="F690" s="38"/>
      <c r="G690" s="38"/>
      <c r="H690" s="38"/>
      <c r="I690" s="38"/>
      <c r="J690" s="38"/>
      <c r="L690" s="41"/>
    </row>
    <row r="691" spans="6:12" ht="12.75">
      <c r="F691" s="38"/>
      <c r="G691" s="38"/>
      <c r="H691" s="38"/>
      <c r="I691" s="38"/>
      <c r="J691" s="38"/>
      <c r="L691" s="41"/>
    </row>
    <row r="692" spans="6:12" ht="12.75">
      <c r="F692" s="38"/>
      <c r="G692" s="38"/>
      <c r="H692" s="38"/>
      <c r="I692" s="38"/>
      <c r="J692" s="38"/>
      <c r="L692" s="41"/>
    </row>
    <row r="693" spans="6:12" ht="12.75">
      <c r="F693" s="38"/>
      <c r="G693" s="38"/>
      <c r="H693" s="38"/>
      <c r="I693" s="38"/>
      <c r="J693" s="38"/>
      <c r="L693" s="41"/>
    </row>
    <row r="694" spans="6:12" ht="12.75">
      <c r="F694" s="38"/>
      <c r="G694" s="38"/>
      <c r="H694" s="38"/>
      <c r="I694" s="38"/>
      <c r="J694" s="38"/>
      <c r="L694" s="41"/>
    </row>
    <row r="695" spans="6:12" ht="12.75">
      <c r="F695" s="38"/>
      <c r="G695" s="38"/>
      <c r="H695" s="38"/>
      <c r="I695" s="38"/>
      <c r="J695" s="38"/>
      <c r="L695" s="41"/>
    </row>
    <row r="696" spans="6:12" ht="12.75">
      <c r="F696" s="38"/>
      <c r="G696" s="38"/>
      <c r="H696" s="38"/>
      <c r="I696" s="38"/>
      <c r="J696" s="38"/>
      <c r="L696" s="41"/>
    </row>
    <row r="697" spans="6:12" ht="12.75">
      <c r="F697" s="38"/>
      <c r="G697" s="38"/>
      <c r="H697" s="38"/>
      <c r="I697" s="38"/>
      <c r="J697" s="38"/>
      <c r="L697" s="41"/>
    </row>
    <row r="698" spans="6:12" ht="12.75">
      <c r="F698" s="38"/>
      <c r="G698" s="38"/>
      <c r="H698" s="38"/>
      <c r="I698" s="38"/>
      <c r="J698" s="38"/>
      <c r="L698" s="41"/>
    </row>
    <row r="699" spans="6:12" ht="12.75">
      <c r="F699" s="38"/>
      <c r="G699" s="38"/>
      <c r="H699" s="38"/>
      <c r="I699" s="38"/>
      <c r="J699" s="38"/>
      <c r="L699" s="41"/>
    </row>
    <row r="700" spans="6:12" ht="12.75">
      <c r="F700" s="38"/>
      <c r="G700" s="38"/>
      <c r="H700" s="38"/>
      <c r="I700" s="38"/>
      <c r="J700" s="38"/>
      <c r="L700" s="41"/>
    </row>
    <row r="701" spans="6:12" ht="12.75">
      <c r="F701" s="38"/>
      <c r="G701" s="38"/>
      <c r="H701" s="38"/>
      <c r="I701" s="38"/>
      <c r="J701" s="38"/>
      <c r="L701" s="41"/>
    </row>
    <row r="702" spans="6:12" ht="12.75">
      <c r="F702" s="38"/>
      <c r="G702" s="38"/>
      <c r="H702" s="38"/>
      <c r="I702" s="38"/>
      <c r="J702" s="38"/>
      <c r="L702" s="41"/>
    </row>
    <row r="703" spans="6:12" ht="12.75">
      <c r="F703" s="38"/>
      <c r="G703" s="38"/>
      <c r="H703" s="38"/>
      <c r="I703" s="38"/>
      <c r="J703" s="38"/>
      <c r="L703" s="41"/>
    </row>
    <row r="704" spans="6:12" ht="12.75">
      <c r="F704" s="38"/>
      <c r="G704" s="38"/>
      <c r="H704" s="38"/>
      <c r="I704" s="38"/>
      <c r="J704" s="38"/>
      <c r="L704" s="41"/>
    </row>
    <row r="705" spans="6:12" ht="12.75">
      <c r="F705" s="38"/>
      <c r="G705" s="38"/>
      <c r="H705" s="38"/>
      <c r="I705" s="38"/>
      <c r="J705" s="38"/>
      <c r="L705" s="41"/>
    </row>
    <row r="706" spans="6:12" ht="12.75">
      <c r="F706" s="38"/>
      <c r="G706" s="38"/>
      <c r="H706" s="38"/>
      <c r="I706" s="38"/>
      <c r="J706" s="38"/>
      <c r="L706" s="41"/>
    </row>
    <row r="707" spans="6:12" ht="12.75">
      <c r="F707" s="38"/>
      <c r="G707" s="38"/>
      <c r="H707" s="38"/>
      <c r="I707" s="38"/>
      <c r="J707" s="38"/>
      <c r="L707" s="41"/>
    </row>
    <row r="708" spans="6:12" ht="12.75">
      <c r="F708" s="38"/>
      <c r="G708" s="38"/>
      <c r="H708" s="38"/>
      <c r="I708" s="38"/>
      <c r="J708" s="38"/>
      <c r="L708" s="41"/>
    </row>
    <row r="709" spans="6:12" ht="12.75">
      <c r="F709" s="38"/>
      <c r="G709" s="38"/>
      <c r="H709" s="38"/>
      <c r="I709" s="38"/>
      <c r="J709" s="38"/>
      <c r="L709" s="41"/>
    </row>
    <row r="710" spans="6:12" ht="12.75">
      <c r="F710" s="38"/>
      <c r="G710" s="38"/>
      <c r="H710" s="38"/>
      <c r="I710" s="38"/>
      <c r="J710" s="38"/>
      <c r="L710" s="41"/>
    </row>
    <row r="711" spans="6:12" ht="12.75">
      <c r="F711" s="38"/>
      <c r="G711" s="38"/>
      <c r="H711" s="38"/>
      <c r="I711" s="38"/>
      <c r="J711" s="38"/>
      <c r="L711" s="41"/>
    </row>
    <row r="712" spans="6:12" ht="12.75">
      <c r="F712" s="38"/>
      <c r="G712" s="38"/>
      <c r="H712" s="38"/>
      <c r="I712" s="38"/>
      <c r="J712" s="38"/>
      <c r="L712" s="41"/>
    </row>
    <row r="713" spans="6:12" ht="12.75">
      <c r="F713" s="38"/>
      <c r="G713" s="38"/>
      <c r="H713" s="38"/>
      <c r="I713" s="38"/>
      <c r="J713" s="38"/>
      <c r="L713" s="41"/>
    </row>
    <row r="714" spans="6:12" ht="12.75">
      <c r="F714" s="38"/>
      <c r="G714" s="38"/>
      <c r="H714" s="38"/>
      <c r="I714" s="38"/>
      <c r="J714" s="38"/>
      <c r="L714" s="41"/>
    </row>
    <row r="715" spans="6:12" ht="12.75">
      <c r="F715" s="38"/>
      <c r="G715" s="38"/>
      <c r="H715" s="38"/>
      <c r="I715" s="38"/>
      <c r="J715" s="38"/>
      <c r="L715" s="41"/>
    </row>
    <row r="716" spans="6:12" ht="12.75">
      <c r="F716" s="38"/>
      <c r="G716" s="38"/>
      <c r="H716" s="38"/>
      <c r="I716" s="38"/>
      <c r="J716" s="38"/>
      <c r="L716" s="41"/>
    </row>
    <row r="717" spans="6:12" ht="12.75">
      <c r="F717" s="38"/>
      <c r="G717" s="38"/>
      <c r="H717" s="38"/>
      <c r="I717" s="38"/>
      <c r="J717" s="38"/>
      <c r="L717" s="41"/>
    </row>
    <row r="718" spans="6:12" ht="12.75">
      <c r="F718" s="38"/>
      <c r="G718" s="38"/>
      <c r="H718" s="38"/>
      <c r="I718" s="38"/>
      <c r="J718" s="38"/>
      <c r="L718" s="41"/>
    </row>
    <row r="719" spans="6:12" ht="12.75">
      <c r="F719" s="38"/>
      <c r="G719" s="38"/>
      <c r="H719" s="38"/>
      <c r="I719" s="38"/>
      <c r="J719" s="38"/>
      <c r="L719" s="41"/>
    </row>
    <row r="720" spans="6:12" ht="12.75">
      <c r="F720" s="38"/>
      <c r="G720" s="38"/>
      <c r="H720" s="38"/>
      <c r="I720" s="38"/>
      <c r="J720" s="38"/>
      <c r="L720" s="41"/>
    </row>
    <row r="721" spans="6:12" ht="12.75">
      <c r="F721" s="38"/>
      <c r="G721" s="38"/>
      <c r="H721" s="38"/>
      <c r="I721" s="38"/>
      <c r="J721" s="38"/>
      <c r="L721" s="41"/>
    </row>
    <row r="722" spans="6:12" ht="12.75">
      <c r="F722" s="38"/>
      <c r="G722" s="38"/>
      <c r="H722" s="38"/>
      <c r="I722" s="38"/>
      <c r="J722" s="38"/>
      <c r="L722" s="41"/>
    </row>
    <row r="723" spans="6:12" ht="12.75">
      <c r="F723" s="38"/>
      <c r="G723" s="38"/>
      <c r="H723" s="38"/>
      <c r="I723" s="38"/>
      <c r="J723" s="38"/>
      <c r="L723" s="41"/>
    </row>
    <row r="724" spans="6:12" ht="12.75">
      <c r="F724" s="38"/>
      <c r="G724" s="38"/>
      <c r="H724" s="38"/>
      <c r="I724" s="38"/>
      <c r="J724" s="38"/>
      <c r="L724" s="41"/>
    </row>
    <row r="725" spans="6:12" ht="12.75">
      <c r="F725" s="38"/>
      <c r="G725" s="38"/>
      <c r="H725" s="38"/>
      <c r="I725" s="38"/>
      <c r="J725" s="38"/>
      <c r="L725" s="41"/>
    </row>
    <row r="726" spans="6:12" ht="12.75">
      <c r="F726" s="38"/>
      <c r="G726" s="38"/>
      <c r="H726" s="38"/>
      <c r="I726" s="38"/>
      <c r="J726" s="38"/>
      <c r="L726" s="41"/>
    </row>
    <row r="727" spans="6:12" ht="12.75">
      <c r="F727" s="38"/>
      <c r="G727" s="38"/>
      <c r="H727" s="38"/>
      <c r="I727" s="38"/>
      <c r="J727" s="38"/>
      <c r="L727" s="41"/>
    </row>
    <row r="728" spans="6:12" ht="12.75">
      <c r="F728" s="38"/>
      <c r="G728" s="38"/>
      <c r="H728" s="38"/>
      <c r="I728" s="38"/>
      <c r="J728" s="38"/>
      <c r="L728" s="41"/>
    </row>
    <row r="729" spans="6:12" ht="12.75">
      <c r="F729" s="38"/>
      <c r="G729" s="38"/>
      <c r="H729" s="38"/>
      <c r="I729" s="38"/>
      <c r="J729" s="38"/>
      <c r="L729" s="41"/>
    </row>
    <row r="730" spans="6:12" ht="12.75">
      <c r="F730" s="38"/>
      <c r="G730" s="38"/>
      <c r="H730" s="38"/>
      <c r="I730" s="38"/>
      <c r="J730" s="38"/>
      <c r="L730" s="41"/>
    </row>
    <row r="731" spans="6:12" ht="12.75">
      <c r="F731" s="38"/>
      <c r="G731" s="38"/>
      <c r="H731" s="38"/>
      <c r="I731" s="38"/>
      <c r="J731" s="38"/>
      <c r="L731" s="41"/>
    </row>
    <row r="732" spans="6:12" ht="12.75">
      <c r="F732" s="38"/>
      <c r="G732" s="38"/>
      <c r="H732" s="38"/>
      <c r="I732" s="38"/>
      <c r="J732" s="38"/>
      <c r="L732" s="41"/>
    </row>
    <row r="733" spans="6:12" ht="12.75">
      <c r="F733" s="38"/>
      <c r="G733" s="38"/>
      <c r="H733" s="38"/>
      <c r="I733" s="38"/>
      <c r="J733" s="38"/>
      <c r="L733" s="41"/>
    </row>
    <row r="734" spans="6:12" ht="12.75">
      <c r="F734" s="38"/>
      <c r="G734" s="38"/>
      <c r="H734" s="38"/>
      <c r="I734" s="38"/>
      <c r="J734" s="38"/>
      <c r="L734" s="41"/>
    </row>
    <row r="735" spans="6:12" ht="12.75">
      <c r="F735" s="38"/>
      <c r="G735" s="38"/>
      <c r="H735" s="38"/>
      <c r="I735" s="38"/>
      <c r="J735" s="38"/>
      <c r="L735" s="41"/>
    </row>
    <row r="736" spans="6:12" ht="12.75">
      <c r="F736" s="38"/>
      <c r="G736" s="38"/>
      <c r="H736" s="38"/>
      <c r="I736" s="38"/>
      <c r="J736" s="38"/>
      <c r="L736" s="41"/>
    </row>
    <row r="737" spans="6:12" ht="12.75">
      <c r="F737" s="38"/>
      <c r="G737" s="38"/>
      <c r="H737" s="38"/>
      <c r="I737" s="38"/>
      <c r="J737" s="38"/>
      <c r="L737" s="41"/>
    </row>
    <row r="738" spans="6:12" ht="12.75">
      <c r="F738" s="38"/>
      <c r="G738" s="38"/>
      <c r="H738" s="38"/>
      <c r="I738" s="38"/>
      <c r="J738" s="38"/>
      <c r="L738" s="41"/>
    </row>
    <row r="739" spans="6:12" ht="12.75">
      <c r="F739" s="38"/>
      <c r="G739" s="38"/>
      <c r="H739" s="38"/>
      <c r="I739" s="38"/>
      <c r="J739" s="38"/>
      <c r="L739" s="41"/>
    </row>
    <row r="740" spans="6:12" ht="12.75">
      <c r="F740" s="38"/>
      <c r="G740" s="38"/>
      <c r="H740" s="38"/>
      <c r="I740" s="38"/>
      <c r="J740" s="38"/>
      <c r="L740" s="41"/>
    </row>
    <row r="741" spans="6:12" ht="12.75">
      <c r="F741" s="38"/>
      <c r="G741" s="38"/>
      <c r="H741" s="38"/>
      <c r="I741" s="38"/>
      <c r="J741" s="38"/>
      <c r="L741" s="41"/>
    </row>
    <row r="742" spans="6:12" ht="12.75">
      <c r="F742" s="38"/>
      <c r="G742" s="38"/>
      <c r="H742" s="38"/>
      <c r="I742" s="38"/>
      <c r="J742" s="38"/>
      <c r="L742" s="41"/>
    </row>
    <row r="743" spans="6:12" ht="12.75">
      <c r="F743" s="38"/>
      <c r="G743" s="38"/>
      <c r="H743" s="38"/>
      <c r="I743" s="38"/>
      <c r="J743" s="38"/>
      <c r="L743" s="41"/>
    </row>
    <row r="744" spans="6:12" ht="12.75">
      <c r="F744" s="38"/>
      <c r="G744" s="38"/>
      <c r="H744" s="38"/>
      <c r="I744" s="38"/>
      <c r="J744" s="38"/>
      <c r="L744" s="41"/>
    </row>
    <row r="745" spans="6:12" ht="12.75">
      <c r="F745" s="38"/>
      <c r="G745" s="38"/>
      <c r="H745" s="38"/>
      <c r="I745" s="38"/>
      <c r="J745" s="38"/>
      <c r="L745" s="41"/>
    </row>
    <row r="746" spans="6:12" ht="12.75">
      <c r="F746" s="38"/>
      <c r="G746" s="38"/>
      <c r="H746" s="38"/>
      <c r="I746" s="38"/>
      <c r="J746" s="38"/>
      <c r="L746" s="41"/>
    </row>
    <row r="747" spans="6:12" ht="12.75">
      <c r="F747" s="38"/>
      <c r="G747" s="38"/>
      <c r="H747" s="38"/>
      <c r="I747" s="38"/>
      <c r="J747" s="38"/>
      <c r="L747" s="41"/>
    </row>
    <row r="748" spans="6:12" ht="12.75">
      <c r="F748" s="38"/>
      <c r="G748" s="38"/>
      <c r="H748" s="38"/>
      <c r="I748" s="38"/>
      <c r="J748" s="38"/>
      <c r="L748" s="41"/>
    </row>
    <row r="749" spans="6:12" ht="12.75">
      <c r="F749" s="38"/>
      <c r="G749" s="38"/>
      <c r="H749" s="38"/>
      <c r="I749" s="38"/>
      <c r="J749" s="38"/>
      <c r="L749" s="41"/>
    </row>
    <row r="750" spans="6:12" ht="12.75">
      <c r="F750" s="38"/>
      <c r="G750" s="38"/>
      <c r="H750" s="38"/>
      <c r="I750" s="38"/>
      <c r="J750" s="38"/>
      <c r="L750" s="41"/>
    </row>
    <row r="751" spans="6:12" ht="12.75">
      <c r="F751" s="38"/>
      <c r="G751" s="38"/>
      <c r="H751" s="38"/>
      <c r="I751" s="38"/>
      <c r="J751" s="38"/>
      <c r="L751" s="41"/>
    </row>
    <row r="752" spans="6:12" ht="12.75">
      <c r="F752" s="38"/>
      <c r="G752" s="38"/>
      <c r="H752" s="38"/>
      <c r="I752" s="38"/>
      <c r="J752" s="38"/>
      <c r="L752" s="41"/>
    </row>
    <row r="753" spans="6:12" ht="12.75">
      <c r="F753" s="38"/>
      <c r="G753" s="38"/>
      <c r="H753" s="38"/>
      <c r="I753" s="38"/>
      <c r="J753" s="38"/>
      <c r="L753" s="41"/>
    </row>
    <row r="754" spans="6:12" ht="12.75">
      <c r="F754" s="38"/>
      <c r="G754" s="38"/>
      <c r="H754" s="38"/>
      <c r="I754" s="38"/>
      <c r="J754" s="38"/>
      <c r="L754" s="41"/>
    </row>
    <row r="755" spans="6:12" ht="12.75">
      <c r="F755" s="38"/>
      <c r="G755" s="38"/>
      <c r="H755" s="38"/>
      <c r="I755" s="38"/>
      <c r="J755" s="38"/>
      <c r="L755" s="41"/>
    </row>
    <row r="756" spans="6:12" ht="12.75">
      <c r="F756" s="38"/>
      <c r="G756" s="38"/>
      <c r="H756" s="38"/>
      <c r="I756" s="38"/>
      <c r="J756" s="38"/>
      <c r="L756" s="41"/>
    </row>
    <row r="757" spans="6:12" ht="12.75">
      <c r="F757" s="38"/>
      <c r="G757" s="38"/>
      <c r="H757" s="38"/>
      <c r="I757" s="38"/>
      <c r="J757" s="38"/>
      <c r="L757" s="41"/>
    </row>
    <row r="758" spans="6:12" ht="12.75">
      <c r="F758" s="38"/>
      <c r="G758" s="38"/>
      <c r="H758" s="38"/>
      <c r="I758" s="38"/>
      <c r="J758" s="38"/>
      <c r="L758" s="41"/>
    </row>
    <row r="759" spans="6:12" ht="12.75">
      <c r="F759" s="38"/>
      <c r="G759" s="38"/>
      <c r="H759" s="38"/>
      <c r="I759" s="38"/>
      <c r="J759" s="38"/>
      <c r="L759" s="41"/>
    </row>
    <row r="760" spans="6:12" ht="12.75">
      <c r="F760" s="38"/>
      <c r="G760" s="38"/>
      <c r="H760" s="38"/>
      <c r="I760" s="38"/>
      <c r="J760" s="38"/>
      <c r="L760" s="41"/>
    </row>
    <row r="761" spans="6:12" ht="12.75">
      <c r="F761" s="38"/>
      <c r="G761" s="38"/>
      <c r="H761" s="38"/>
      <c r="I761" s="38"/>
      <c r="J761" s="38"/>
      <c r="L761" s="41"/>
    </row>
    <row r="762" spans="6:12" ht="12.75">
      <c r="F762" s="38"/>
      <c r="G762" s="38"/>
      <c r="H762" s="38"/>
      <c r="I762" s="38"/>
      <c r="J762" s="38"/>
      <c r="L762" s="41"/>
    </row>
    <row r="763" spans="6:12" ht="12.75">
      <c r="F763" s="38"/>
      <c r="G763" s="38"/>
      <c r="H763" s="38"/>
      <c r="I763" s="38"/>
      <c r="J763" s="38"/>
      <c r="L763" s="41"/>
    </row>
    <row r="764" spans="6:12" ht="12.75">
      <c r="F764" s="38"/>
      <c r="G764" s="38"/>
      <c r="H764" s="38"/>
      <c r="I764" s="38"/>
      <c r="J764" s="38"/>
      <c r="L764" s="41"/>
    </row>
    <row r="765" spans="6:12" ht="12.75">
      <c r="F765" s="38"/>
      <c r="G765" s="38"/>
      <c r="H765" s="38"/>
      <c r="I765" s="38"/>
      <c r="J765" s="38"/>
      <c r="L765" s="41"/>
    </row>
    <row r="766" spans="6:12" ht="12.75">
      <c r="F766" s="38"/>
      <c r="G766" s="38"/>
      <c r="H766" s="38"/>
      <c r="I766" s="38"/>
      <c r="J766" s="38"/>
      <c r="L766" s="41"/>
    </row>
    <row r="767" spans="6:12" ht="12.75">
      <c r="F767" s="38"/>
      <c r="G767" s="38"/>
      <c r="H767" s="38"/>
      <c r="I767" s="38"/>
      <c r="J767" s="38"/>
      <c r="L767" s="41"/>
    </row>
    <row r="768" spans="6:12" ht="12.75">
      <c r="F768" s="38"/>
      <c r="G768" s="38"/>
      <c r="H768" s="38"/>
      <c r="I768" s="38"/>
      <c r="J768" s="38"/>
      <c r="L768" s="41"/>
    </row>
    <row r="769" spans="6:12" ht="12.75">
      <c r="F769" s="38"/>
      <c r="G769" s="38"/>
      <c r="H769" s="38"/>
      <c r="I769" s="38"/>
      <c r="J769" s="38"/>
      <c r="L769" s="41"/>
    </row>
    <row r="770" spans="6:12" ht="12.75">
      <c r="F770" s="38"/>
      <c r="G770" s="38"/>
      <c r="H770" s="38"/>
      <c r="I770" s="38"/>
      <c r="J770" s="38"/>
      <c r="L770" s="41"/>
    </row>
    <row r="771" spans="6:12" ht="12.75">
      <c r="F771" s="38"/>
      <c r="G771" s="38"/>
      <c r="H771" s="38"/>
      <c r="I771" s="38"/>
      <c r="J771" s="38"/>
      <c r="L771" s="41"/>
    </row>
    <row r="772" spans="6:12" ht="12.75">
      <c r="F772" s="38"/>
      <c r="G772" s="38"/>
      <c r="H772" s="38"/>
      <c r="I772" s="38"/>
      <c r="J772" s="38"/>
      <c r="L772" s="41"/>
    </row>
    <row r="773" spans="6:12" ht="12.75">
      <c r="F773" s="38"/>
      <c r="G773" s="38"/>
      <c r="H773" s="38"/>
      <c r="I773" s="38"/>
      <c r="J773" s="38"/>
      <c r="L773" s="41"/>
    </row>
    <row r="774" spans="6:12" ht="12.75">
      <c r="F774" s="38"/>
      <c r="G774" s="38"/>
      <c r="H774" s="38"/>
      <c r="I774" s="38"/>
      <c r="J774" s="38"/>
      <c r="L774" s="41"/>
    </row>
    <row r="775" spans="6:12" ht="12.75">
      <c r="F775" s="38"/>
      <c r="G775" s="38"/>
      <c r="H775" s="38"/>
      <c r="I775" s="38"/>
      <c r="J775" s="38"/>
      <c r="L775" s="41"/>
    </row>
    <row r="776" spans="6:12" ht="12.75">
      <c r="F776" s="38"/>
      <c r="G776" s="38"/>
      <c r="H776" s="38"/>
      <c r="I776" s="38"/>
      <c r="J776" s="38"/>
      <c r="L776" s="41"/>
    </row>
    <row r="777" spans="6:12" ht="12.75">
      <c r="F777" s="38"/>
      <c r="G777" s="38"/>
      <c r="H777" s="38"/>
      <c r="I777" s="38"/>
      <c r="J777" s="38"/>
      <c r="L777" s="41"/>
    </row>
    <row r="778" spans="6:12" ht="12.75">
      <c r="F778" s="38"/>
      <c r="G778" s="38"/>
      <c r="H778" s="38"/>
      <c r="I778" s="38"/>
      <c r="J778" s="38"/>
      <c r="L778" s="41"/>
    </row>
    <row r="779" spans="6:12" ht="12.75">
      <c r="F779" s="38"/>
      <c r="G779" s="38"/>
      <c r="H779" s="38"/>
      <c r="I779" s="38"/>
      <c r="J779" s="38"/>
      <c r="L779" s="41"/>
    </row>
    <row r="780" spans="6:12" ht="12.75">
      <c r="F780" s="38"/>
      <c r="G780" s="38"/>
      <c r="H780" s="38"/>
      <c r="I780" s="38"/>
      <c r="J780" s="38"/>
      <c r="L780" s="41"/>
    </row>
    <row r="781" spans="6:12" ht="12.75">
      <c r="F781" s="38"/>
      <c r="G781" s="38"/>
      <c r="H781" s="38"/>
      <c r="I781" s="38"/>
      <c r="J781" s="38"/>
      <c r="L781" s="41"/>
    </row>
    <row r="782" spans="6:12" ht="12.75">
      <c r="F782" s="38"/>
      <c r="G782" s="38"/>
      <c r="H782" s="38"/>
      <c r="I782" s="38"/>
      <c r="J782" s="38"/>
      <c r="L782" s="41"/>
    </row>
    <row r="783" spans="6:12" ht="12.75">
      <c r="F783" s="38"/>
      <c r="G783" s="38"/>
      <c r="H783" s="38"/>
      <c r="I783" s="38"/>
      <c r="J783" s="38"/>
      <c r="L783" s="41"/>
    </row>
    <row r="784" spans="6:12" ht="12.75">
      <c r="F784" s="38"/>
      <c r="G784" s="38"/>
      <c r="H784" s="38"/>
      <c r="I784" s="38"/>
      <c r="J784" s="38"/>
      <c r="L784" s="41"/>
    </row>
    <row r="785" spans="6:12" ht="12.75">
      <c r="F785" s="38"/>
      <c r="G785" s="38"/>
      <c r="H785" s="38"/>
      <c r="I785" s="38"/>
      <c r="J785" s="38"/>
      <c r="L785" s="41"/>
    </row>
    <row r="786" spans="6:12" ht="12.75">
      <c r="F786" s="38"/>
      <c r="G786" s="38"/>
      <c r="H786" s="38"/>
      <c r="I786" s="38"/>
      <c r="J786" s="38"/>
      <c r="L786" s="41"/>
    </row>
    <row r="787" spans="6:12" ht="12.75">
      <c r="F787" s="38"/>
      <c r="G787" s="38"/>
      <c r="H787" s="38"/>
      <c r="I787" s="38"/>
      <c r="J787" s="38"/>
      <c r="L787" s="41"/>
    </row>
    <row r="788" spans="6:12" ht="12.75">
      <c r="F788" s="38"/>
      <c r="G788" s="38"/>
      <c r="H788" s="38"/>
      <c r="I788" s="38"/>
      <c r="J788" s="38"/>
      <c r="L788" s="41"/>
    </row>
    <row r="789" spans="6:12" ht="12.75">
      <c r="F789" s="38"/>
      <c r="G789" s="38"/>
      <c r="H789" s="38"/>
      <c r="I789" s="38"/>
      <c r="J789" s="38"/>
      <c r="L789" s="41"/>
    </row>
    <row r="790" spans="6:12" ht="12.75">
      <c r="F790" s="38"/>
      <c r="G790" s="38"/>
      <c r="H790" s="38"/>
      <c r="I790" s="38"/>
      <c r="J790" s="38"/>
      <c r="L790" s="41"/>
    </row>
    <row r="791" spans="6:12" ht="12.75">
      <c r="F791" s="38"/>
      <c r="G791" s="38"/>
      <c r="H791" s="38"/>
      <c r="I791" s="38"/>
      <c r="J791" s="38"/>
      <c r="L791" s="41"/>
    </row>
    <row r="792" spans="6:12" ht="12.75">
      <c r="F792" s="38"/>
      <c r="G792" s="38"/>
      <c r="H792" s="38"/>
      <c r="I792" s="38"/>
      <c r="J792" s="38"/>
      <c r="L792" s="41"/>
    </row>
    <row r="793" spans="6:12" ht="12.75">
      <c r="F793" s="38"/>
      <c r="G793" s="38"/>
      <c r="H793" s="38"/>
      <c r="I793" s="38"/>
      <c r="J793" s="38"/>
      <c r="L793" s="41"/>
    </row>
    <row r="794" spans="6:12" ht="12.75">
      <c r="F794" s="38"/>
      <c r="G794" s="38"/>
      <c r="H794" s="38"/>
      <c r="I794" s="38"/>
      <c r="J794" s="38"/>
      <c r="L794" s="41"/>
    </row>
    <row r="795" spans="6:12" ht="12.75">
      <c r="F795" s="38"/>
      <c r="G795" s="38"/>
      <c r="H795" s="38"/>
      <c r="I795" s="38"/>
      <c r="J795" s="38"/>
      <c r="L795" s="41"/>
    </row>
    <row r="796" spans="6:12" ht="12.75">
      <c r="F796" s="38"/>
      <c r="G796" s="38"/>
      <c r="H796" s="38"/>
      <c r="I796" s="38"/>
      <c r="J796" s="38"/>
      <c r="L796" s="41"/>
    </row>
    <row r="797" spans="6:12" ht="12.75">
      <c r="F797" s="38"/>
      <c r="G797" s="38"/>
      <c r="H797" s="38"/>
      <c r="I797" s="38"/>
      <c r="J797" s="38"/>
      <c r="L797" s="41"/>
    </row>
    <row r="798" spans="6:12" ht="12.75">
      <c r="F798" s="38"/>
      <c r="G798" s="38"/>
      <c r="H798" s="38"/>
      <c r="I798" s="38"/>
      <c r="J798" s="38"/>
      <c r="L798" s="41"/>
    </row>
    <row r="799" spans="6:12" ht="12.75">
      <c r="F799" s="38"/>
      <c r="G799" s="38"/>
      <c r="H799" s="38"/>
      <c r="I799" s="38"/>
      <c r="J799" s="38"/>
      <c r="L799" s="41"/>
    </row>
    <row r="800" spans="6:12" ht="12.75">
      <c r="F800" s="38"/>
      <c r="G800" s="38"/>
      <c r="H800" s="38"/>
      <c r="I800" s="38"/>
      <c r="J800" s="38"/>
      <c r="L800" s="41"/>
    </row>
    <row r="801" spans="6:12" ht="12.75">
      <c r="F801" s="38"/>
      <c r="G801" s="38"/>
      <c r="H801" s="38"/>
      <c r="I801" s="38"/>
      <c r="J801" s="38"/>
      <c r="L801" s="41"/>
    </row>
    <row r="802" spans="6:12" ht="12.75">
      <c r="F802" s="38"/>
      <c r="G802" s="38"/>
      <c r="H802" s="38"/>
      <c r="I802" s="38"/>
      <c r="J802" s="38"/>
      <c r="L802" s="41"/>
    </row>
    <row r="803" spans="6:12" ht="12.75">
      <c r="F803" s="38"/>
      <c r="G803" s="38"/>
      <c r="H803" s="38"/>
      <c r="I803" s="38"/>
      <c r="J803" s="38"/>
      <c r="L803" s="41"/>
    </row>
    <row r="804" spans="6:12" ht="12.75">
      <c r="F804" s="38"/>
      <c r="G804" s="38"/>
      <c r="H804" s="38"/>
      <c r="I804" s="38"/>
      <c r="J804" s="38"/>
      <c r="L804" s="41"/>
    </row>
    <row r="805" spans="6:12" ht="12.75">
      <c r="F805" s="38"/>
      <c r="G805" s="38"/>
      <c r="H805" s="38"/>
      <c r="I805" s="38"/>
      <c r="J805" s="38"/>
      <c r="L805" s="41"/>
    </row>
    <row r="806" spans="6:12" ht="12.75">
      <c r="F806" s="38"/>
      <c r="G806" s="38"/>
      <c r="H806" s="38"/>
      <c r="I806" s="38"/>
      <c r="J806" s="38"/>
      <c r="L806" s="41"/>
    </row>
    <row r="807" spans="6:12" ht="12.75">
      <c r="F807" s="38"/>
      <c r="G807" s="38"/>
      <c r="H807" s="38"/>
      <c r="I807" s="38"/>
      <c r="J807" s="38"/>
      <c r="L807" s="41"/>
    </row>
    <row r="808" spans="6:12" ht="12.75">
      <c r="F808" s="38"/>
      <c r="G808" s="38"/>
      <c r="H808" s="38"/>
      <c r="I808" s="38"/>
      <c r="J808" s="38"/>
      <c r="L808" s="41"/>
    </row>
    <row r="809" spans="6:12" ht="12.75">
      <c r="F809" s="38"/>
      <c r="G809" s="38"/>
      <c r="H809" s="38"/>
      <c r="I809" s="38"/>
      <c r="J809" s="38"/>
      <c r="L809" s="41"/>
    </row>
    <row r="810" spans="6:12" ht="12.75">
      <c r="F810" s="38"/>
      <c r="G810" s="38"/>
      <c r="H810" s="38"/>
      <c r="I810" s="38"/>
      <c r="J810" s="38"/>
      <c r="L810" s="41"/>
    </row>
    <row r="811" spans="6:12" ht="12.75">
      <c r="F811" s="38"/>
      <c r="G811" s="38"/>
      <c r="H811" s="38"/>
      <c r="I811" s="38"/>
      <c r="J811" s="38"/>
      <c r="L811" s="41"/>
    </row>
    <row r="812" spans="6:12" ht="12.75">
      <c r="F812" s="38"/>
      <c r="G812" s="38"/>
      <c r="H812" s="38"/>
      <c r="I812" s="38"/>
      <c r="J812" s="38"/>
      <c r="L812" s="41"/>
    </row>
    <row r="813" spans="6:12" ht="12.75">
      <c r="F813" s="38"/>
      <c r="G813" s="38"/>
      <c r="H813" s="38"/>
      <c r="I813" s="38"/>
      <c r="J813" s="38"/>
      <c r="L813" s="41"/>
    </row>
    <row r="814" spans="6:12" ht="12.75">
      <c r="F814" s="38"/>
      <c r="G814" s="38"/>
      <c r="H814" s="38"/>
      <c r="I814" s="38"/>
      <c r="J814" s="38"/>
      <c r="L814" s="41"/>
    </row>
    <row r="815" spans="6:12" ht="12.75">
      <c r="F815" s="38"/>
      <c r="G815" s="38"/>
      <c r="H815" s="38"/>
      <c r="I815" s="38"/>
      <c r="J815" s="38"/>
      <c r="L815" s="41"/>
    </row>
    <row r="816" spans="6:12" ht="12.75">
      <c r="F816" s="38"/>
      <c r="G816" s="38"/>
      <c r="H816" s="38"/>
      <c r="I816" s="38"/>
      <c r="J816" s="38"/>
      <c r="L816" s="41"/>
    </row>
    <row r="817" spans="6:12" ht="12.75">
      <c r="F817" s="38"/>
      <c r="G817" s="38"/>
      <c r="H817" s="38"/>
      <c r="I817" s="38"/>
      <c r="J817" s="38"/>
      <c r="L817" s="41"/>
    </row>
    <row r="818" spans="6:12" ht="12.75">
      <c r="F818" s="38"/>
      <c r="G818" s="38"/>
      <c r="H818" s="38"/>
      <c r="I818" s="38"/>
      <c r="J818" s="38"/>
      <c r="L818" s="41"/>
    </row>
    <row r="819" spans="6:12" ht="12.75">
      <c r="F819" s="38"/>
      <c r="G819" s="38"/>
      <c r="H819" s="38"/>
      <c r="I819" s="38"/>
      <c r="J819" s="38"/>
      <c r="L819" s="41"/>
    </row>
    <row r="820" spans="6:12" ht="12.75">
      <c r="F820" s="38"/>
      <c r="G820" s="38"/>
      <c r="H820" s="38"/>
      <c r="I820" s="38"/>
      <c r="J820" s="38"/>
      <c r="L820" s="41"/>
    </row>
    <row r="821" spans="6:12" ht="12.75">
      <c r="F821" s="38"/>
      <c r="G821" s="38"/>
      <c r="H821" s="38"/>
      <c r="I821" s="38"/>
      <c r="J821" s="38"/>
      <c r="L821" s="41"/>
    </row>
    <row r="822" spans="6:12" ht="12.75">
      <c r="F822" s="38"/>
      <c r="G822" s="38"/>
      <c r="H822" s="38"/>
      <c r="I822" s="38"/>
      <c r="J822" s="38"/>
      <c r="L822" s="41"/>
    </row>
    <row r="823" spans="6:12" ht="12.75">
      <c r="F823" s="38"/>
      <c r="G823" s="38"/>
      <c r="H823" s="38"/>
      <c r="I823" s="38"/>
      <c r="J823" s="38"/>
      <c r="L823" s="41"/>
    </row>
    <row r="824" spans="6:12" ht="12.75">
      <c r="F824" s="38"/>
      <c r="G824" s="38"/>
      <c r="H824" s="38"/>
      <c r="I824" s="38"/>
      <c r="J824" s="38"/>
      <c r="L824" s="41"/>
    </row>
    <row r="825" spans="6:12" ht="12.75">
      <c r="F825" s="38"/>
      <c r="G825" s="38"/>
      <c r="H825" s="38"/>
      <c r="I825" s="38"/>
      <c r="J825" s="38"/>
      <c r="L825" s="41"/>
    </row>
    <row r="826" spans="6:12" ht="12.75">
      <c r="F826" s="38"/>
      <c r="G826" s="38"/>
      <c r="H826" s="38"/>
      <c r="I826" s="38"/>
      <c r="J826" s="38"/>
      <c r="L826" s="41"/>
    </row>
    <row r="827" spans="6:12" ht="12.75">
      <c r="F827" s="38"/>
      <c r="G827" s="38"/>
      <c r="H827" s="38"/>
      <c r="I827" s="38"/>
      <c r="J827" s="38"/>
      <c r="L827" s="41"/>
    </row>
    <row r="828" spans="6:12" ht="12.75">
      <c r="F828" s="38"/>
      <c r="G828" s="38"/>
      <c r="H828" s="38"/>
      <c r="I828" s="38"/>
      <c r="J828" s="38"/>
      <c r="L828" s="41"/>
    </row>
    <row r="829" spans="6:12" ht="12.75">
      <c r="F829" s="38"/>
      <c r="G829" s="38"/>
      <c r="H829" s="38"/>
      <c r="I829" s="38"/>
      <c r="J829" s="38"/>
      <c r="L829" s="41"/>
    </row>
    <row r="830" spans="6:12" ht="12.75">
      <c r="F830" s="38"/>
      <c r="G830" s="38"/>
      <c r="H830" s="38"/>
      <c r="I830" s="38"/>
      <c r="J830" s="38"/>
      <c r="L830" s="41"/>
    </row>
    <row r="831" spans="6:12" ht="12.75">
      <c r="F831" s="38"/>
      <c r="G831" s="38"/>
      <c r="H831" s="38"/>
      <c r="I831" s="38"/>
      <c r="J831" s="38"/>
      <c r="L831" s="41"/>
    </row>
    <row r="832" spans="6:12" ht="12.75">
      <c r="F832" s="38"/>
      <c r="G832" s="38"/>
      <c r="H832" s="38"/>
      <c r="I832" s="38"/>
      <c r="J832" s="38"/>
      <c r="L832" s="41"/>
    </row>
    <row r="833" spans="6:12" ht="12.75">
      <c r="F833" s="38"/>
      <c r="G833" s="38"/>
      <c r="H833" s="38"/>
      <c r="I833" s="38"/>
      <c r="J833" s="38"/>
      <c r="L833" s="41"/>
    </row>
    <row r="834" spans="6:12" ht="12.75">
      <c r="F834" s="38"/>
      <c r="G834" s="38"/>
      <c r="H834" s="38"/>
      <c r="I834" s="38"/>
      <c r="J834" s="38"/>
      <c r="L834" s="41"/>
    </row>
    <row r="835" spans="6:12" ht="12.75">
      <c r="F835" s="38"/>
      <c r="G835" s="38"/>
      <c r="H835" s="38"/>
      <c r="I835" s="38"/>
      <c r="J835" s="38"/>
      <c r="L835" s="41"/>
    </row>
    <row r="836" spans="6:12" ht="12.75">
      <c r="F836" s="38"/>
      <c r="G836" s="38"/>
      <c r="H836" s="38"/>
      <c r="I836" s="38"/>
      <c r="J836" s="38"/>
      <c r="L836" s="41"/>
    </row>
    <row r="837" spans="6:12" ht="12.75">
      <c r="F837" s="38"/>
      <c r="G837" s="38"/>
      <c r="H837" s="38"/>
      <c r="I837" s="38"/>
      <c r="J837" s="38"/>
      <c r="L837" s="41"/>
    </row>
    <row r="838" spans="6:12" ht="12.75">
      <c r="F838" s="38"/>
      <c r="G838" s="38"/>
      <c r="H838" s="38"/>
      <c r="I838" s="38"/>
      <c r="J838" s="38"/>
      <c r="L838" s="41"/>
    </row>
    <row r="839" spans="6:12" ht="12.75">
      <c r="F839" s="38"/>
      <c r="G839" s="38"/>
      <c r="H839" s="38"/>
      <c r="I839" s="38"/>
      <c r="J839" s="38"/>
      <c r="L839" s="41"/>
    </row>
    <row r="840" spans="6:12" ht="12.75">
      <c r="F840" s="38"/>
      <c r="G840" s="38"/>
      <c r="H840" s="38"/>
      <c r="I840" s="38"/>
      <c r="J840" s="38"/>
      <c r="L840" s="41"/>
    </row>
    <row r="841" spans="6:12" ht="12.75">
      <c r="F841" s="38"/>
      <c r="G841" s="38"/>
      <c r="H841" s="38"/>
      <c r="I841" s="38"/>
      <c r="J841" s="38"/>
      <c r="L841" s="41"/>
    </row>
    <row r="842" spans="6:12" ht="12.75">
      <c r="F842" s="38"/>
      <c r="G842" s="38"/>
      <c r="H842" s="38"/>
      <c r="I842" s="38"/>
      <c r="J842" s="38"/>
      <c r="L842" s="41"/>
    </row>
    <row r="843" spans="6:12" ht="12.75">
      <c r="F843" s="38"/>
      <c r="G843" s="38"/>
      <c r="H843" s="38"/>
      <c r="I843" s="38"/>
      <c r="J843" s="38"/>
      <c r="L843" s="41"/>
    </row>
    <row r="844" spans="6:12" ht="12.75">
      <c r="F844" s="38"/>
      <c r="G844" s="38"/>
      <c r="H844" s="38"/>
      <c r="I844" s="38"/>
      <c r="J844" s="38"/>
      <c r="L844" s="41"/>
    </row>
    <row r="845" spans="6:12" ht="12.75">
      <c r="F845" s="38"/>
      <c r="G845" s="38"/>
      <c r="H845" s="38"/>
      <c r="I845" s="38"/>
      <c r="J845" s="38"/>
      <c r="L845" s="41"/>
    </row>
    <row r="846" spans="6:12" ht="12.75">
      <c r="F846" s="38"/>
      <c r="G846" s="38"/>
      <c r="H846" s="38"/>
      <c r="I846" s="38"/>
      <c r="J846" s="38"/>
      <c r="L846" s="41"/>
    </row>
    <row r="847" spans="6:12" ht="12.75">
      <c r="F847" s="38"/>
      <c r="G847" s="38"/>
      <c r="H847" s="38"/>
      <c r="I847" s="38"/>
      <c r="J847" s="38"/>
      <c r="L847" s="41"/>
    </row>
    <row r="848" spans="6:12" ht="12.75">
      <c r="F848" s="38"/>
      <c r="G848" s="38"/>
      <c r="H848" s="38"/>
      <c r="I848" s="38"/>
      <c r="J848" s="38"/>
      <c r="L848" s="41"/>
    </row>
    <row r="849" spans="6:12" ht="12.75">
      <c r="F849" s="38"/>
      <c r="G849" s="38"/>
      <c r="H849" s="38"/>
      <c r="I849" s="38"/>
      <c r="J849" s="38"/>
      <c r="L849" s="41"/>
    </row>
    <row r="850" spans="6:12" ht="12.75">
      <c r="F850" s="38"/>
      <c r="G850" s="38"/>
      <c r="H850" s="38"/>
      <c r="I850" s="38"/>
      <c r="J850" s="38"/>
      <c r="L850" s="41"/>
    </row>
    <row r="851" spans="6:12" ht="12.75">
      <c r="F851" s="38"/>
      <c r="G851" s="38"/>
      <c r="H851" s="38"/>
      <c r="I851" s="38"/>
      <c r="J851" s="38"/>
      <c r="L851" s="41"/>
    </row>
    <row r="852" spans="6:12" ht="12.75">
      <c r="F852" s="38"/>
      <c r="G852" s="38"/>
      <c r="H852" s="38"/>
      <c r="I852" s="38"/>
      <c r="J852" s="38"/>
      <c r="L852" s="41"/>
    </row>
    <row r="853" spans="6:12" ht="12.75">
      <c r="F853" s="38"/>
      <c r="G853" s="38"/>
      <c r="H853" s="38"/>
      <c r="I853" s="38"/>
      <c r="J853" s="38"/>
      <c r="L853" s="41"/>
    </row>
    <row r="854" spans="6:12" ht="12.75">
      <c r="F854" s="38"/>
      <c r="G854" s="38"/>
      <c r="H854" s="38"/>
      <c r="I854" s="38"/>
      <c r="J854" s="38"/>
      <c r="L854" s="41"/>
    </row>
    <row r="855" spans="6:12" ht="12.75">
      <c r="F855" s="38"/>
      <c r="G855" s="38"/>
      <c r="H855" s="38"/>
      <c r="I855" s="38"/>
      <c r="J855" s="38"/>
      <c r="L855" s="41"/>
    </row>
    <row r="856" spans="6:12" ht="12.75">
      <c r="F856" s="38"/>
      <c r="G856" s="38"/>
      <c r="H856" s="38"/>
      <c r="I856" s="38"/>
      <c r="J856" s="38"/>
      <c r="L856" s="41"/>
    </row>
    <row r="857" spans="6:12" ht="12.75">
      <c r="F857" s="38"/>
      <c r="G857" s="38"/>
      <c r="H857" s="38"/>
      <c r="I857" s="38"/>
      <c r="J857" s="38"/>
      <c r="L857" s="41"/>
    </row>
    <row r="858" spans="6:12" ht="12.75">
      <c r="F858" s="38"/>
      <c r="G858" s="38"/>
      <c r="H858" s="38"/>
      <c r="I858" s="38"/>
      <c r="J858" s="38"/>
      <c r="L858" s="41"/>
    </row>
    <row r="859" spans="6:12" ht="12.75">
      <c r="F859" s="38"/>
      <c r="G859" s="38"/>
      <c r="H859" s="38"/>
      <c r="I859" s="38"/>
      <c r="J859" s="38"/>
      <c r="L859" s="41"/>
    </row>
    <row r="860" spans="6:12" ht="12.75">
      <c r="F860" s="38"/>
      <c r="G860" s="38"/>
      <c r="H860" s="38"/>
      <c r="I860" s="38"/>
      <c r="J860" s="38"/>
      <c r="L860" s="41"/>
    </row>
    <row r="861" spans="6:12" ht="12.75">
      <c r="F861" s="38"/>
      <c r="G861" s="38"/>
      <c r="H861" s="38"/>
      <c r="I861" s="38"/>
      <c r="J861" s="38"/>
      <c r="L861" s="41"/>
    </row>
    <row r="862" spans="6:12" ht="12.75">
      <c r="F862" s="38"/>
      <c r="G862" s="38"/>
      <c r="H862" s="38"/>
      <c r="I862" s="38"/>
      <c r="J862" s="38"/>
      <c r="L862" s="41"/>
    </row>
    <row r="863" spans="6:12" ht="12.75">
      <c r="F863" s="38"/>
      <c r="G863" s="38"/>
      <c r="H863" s="38"/>
      <c r="I863" s="38"/>
      <c r="J863" s="38"/>
      <c r="L863" s="41"/>
    </row>
    <row r="864" spans="6:12" ht="12.75">
      <c r="F864" s="38"/>
      <c r="G864" s="38"/>
      <c r="H864" s="38"/>
      <c r="I864" s="38"/>
      <c r="J864" s="38"/>
      <c r="L864" s="41"/>
    </row>
    <row r="865" spans="6:12" ht="12.75">
      <c r="F865" s="38"/>
      <c r="G865" s="38"/>
      <c r="H865" s="38"/>
      <c r="I865" s="38"/>
      <c r="J865" s="38"/>
      <c r="L865" s="41"/>
    </row>
    <row r="866" spans="6:12" ht="12.75">
      <c r="F866" s="38"/>
      <c r="G866" s="38"/>
      <c r="H866" s="38"/>
      <c r="I866" s="38"/>
      <c r="J866" s="38"/>
      <c r="L866" s="41"/>
    </row>
    <row r="867" spans="6:12" ht="12.75">
      <c r="F867" s="38"/>
      <c r="G867" s="38"/>
      <c r="H867" s="38"/>
      <c r="I867" s="38"/>
      <c r="J867" s="38"/>
      <c r="L867" s="41"/>
    </row>
    <row r="868" spans="6:12" ht="12.75">
      <c r="F868" s="38"/>
      <c r="G868" s="38"/>
      <c r="H868" s="38"/>
      <c r="I868" s="38"/>
      <c r="J868" s="38"/>
      <c r="L868" s="41"/>
    </row>
    <row r="869" spans="6:12" ht="12.75">
      <c r="F869" s="38"/>
      <c r="G869" s="38"/>
      <c r="H869" s="38"/>
      <c r="I869" s="38"/>
      <c r="J869" s="38"/>
      <c r="L869" s="41"/>
    </row>
    <row r="870" spans="6:12" ht="12.75">
      <c r="F870" s="38"/>
      <c r="G870" s="38"/>
      <c r="H870" s="38"/>
      <c r="I870" s="38"/>
      <c r="J870" s="38"/>
      <c r="L870" s="41"/>
    </row>
    <row r="871" spans="6:12" ht="12.75">
      <c r="F871" s="38"/>
      <c r="G871" s="38"/>
      <c r="H871" s="38"/>
      <c r="I871" s="38"/>
      <c r="J871" s="38"/>
      <c r="L871" s="41"/>
    </row>
    <row r="872" spans="6:12" ht="12.75">
      <c r="F872" s="38"/>
      <c r="G872" s="38"/>
      <c r="H872" s="38"/>
      <c r="I872" s="38"/>
      <c r="J872" s="38"/>
      <c r="L872" s="41"/>
    </row>
    <row r="873" spans="6:12" ht="12.75">
      <c r="F873" s="38"/>
      <c r="G873" s="38"/>
      <c r="H873" s="38"/>
      <c r="I873" s="38"/>
      <c r="J873" s="38"/>
      <c r="L873" s="41"/>
    </row>
    <row r="874" spans="6:12" ht="12.75">
      <c r="F874" s="38"/>
      <c r="G874" s="38"/>
      <c r="H874" s="38"/>
      <c r="I874" s="38"/>
      <c r="J874" s="38"/>
      <c r="L874" s="41"/>
    </row>
    <row r="875" spans="6:12" ht="12.75">
      <c r="F875" s="38"/>
      <c r="G875" s="38"/>
      <c r="H875" s="38"/>
      <c r="I875" s="38"/>
      <c r="J875" s="38"/>
      <c r="L875" s="41"/>
    </row>
    <row r="876" spans="6:12" ht="12.75">
      <c r="F876" s="38"/>
      <c r="G876" s="38"/>
      <c r="H876" s="38"/>
      <c r="I876" s="38"/>
      <c r="J876" s="38"/>
      <c r="L876" s="41"/>
    </row>
    <row r="877" spans="6:12" ht="12.75">
      <c r="F877" s="38"/>
      <c r="G877" s="38"/>
      <c r="H877" s="38"/>
      <c r="I877" s="38"/>
      <c r="J877" s="38"/>
      <c r="L877" s="41"/>
    </row>
    <row r="878" spans="6:12" ht="12.75">
      <c r="F878" s="38"/>
      <c r="G878" s="38"/>
      <c r="H878" s="38"/>
      <c r="I878" s="38"/>
      <c r="J878" s="38"/>
      <c r="L878" s="41"/>
    </row>
    <row r="879" spans="6:12" ht="12.75">
      <c r="F879" s="38"/>
      <c r="G879" s="38"/>
      <c r="H879" s="38"/>
      <c r="I879" s="38"/>
      <c r="J879" s="38"/>
      <c r="L879" s="41"/>
    </row>
    <row r="880" spans="6:12" ht="12.75">
      <c r="F880" s="38"/>
      <c r="G880" s="38"/>
      <c r="H880" s="38"/>
      <c r="I880" s="38"/>
      <c r="J880" s="38"/>
      <c r="L880" s="41"/>
    </row>
    <row r="881" spans="6:12" ht="12.75">
      <c r="F881" s="38"/>
      <c r="G881" s="38"/>
      <c r="H881" s="38"/>
      <c r="I881" s="38"/>
      <c r="J881" s="38"/>
      <c r="L881" s="41"/>
    </row>
    <row r="882" spans="6:12" ht="12.75">
      <c r="F882" s="38"/>
      <c r="G882" s="38"/>
      <c r="H882" s="38"/>
      <c r="I882" s="38"/>
      <c r="J882" s="38"/>
      <c r="L882" s="41"/>
    </row>
    <row r="883" spans="6:12" ht="12.75">
      <c r="F883" s="38"/>
      <c r="G883" s="38"/>
      <c r="H883" s="38"/>
      <c r="I883" s="38"/>
      <c r="J883" s="38"/>
      <c r="L883" s="41"/>
    </row>
    <row r="884" spans="6:12" ht="12.75">
      <c r="F884" s="38"/>
      <c r="G884" s="38"/>
      <c r="H884" s="38"/>
      <c r="I884" s="38"/>
      <c r="J884" s="38"/>
      <c r="L884" s="41"/>
    </row>
    <row r="885" spans="6:12" ht="12.75">
      <c r="F885" s="38"/>
      <c r="G885" s="38"/>
      <c r="H885" s="38"/>
      <c r="I885" s="38"/>
      <c r="J885" s="38"/>
      <c r="L885" s="41"/>
    </row>
    <row r="886" spans="6:12" ht="12.75">
      <c r="F886" s="38"/>
      <c r="G886" s="38"/>
      <c r="H886" s="38"/>
      <c r="I886" s="38"/>
      <c r="J886" s="38"/>
      <c r="L886" s="41"/>
    </row>
    <row r="887" spans="6:12" ht="12.75">
      <c r="F887" s="38"/>
      <c r="G887" s="38"/>
      <c r="H887" s="38"/>
      <c r="I887" s="38"/>
      <c r="J887" s="38"/>
      <c r="L887" s="41"/>
    </row>
    <row r="888" spans="6:12" ht="12.75">
      <c r="F888" s="38"/>
      <c r="G888" s="38"/>
      <c r="H888" s="38"/>
      <c r="I888" s="38"/>
      <c r="J888" s="38"/>
      <c r="L888" s="41"/>
    </row>
    <row r="889" spans="6:12" ht="12.75">
      <c r="F889" s="38"/>
      <c r="G889" s="38"/>
      <c r="H889" s="38"/>
      <c r="I889" s="38"/>
      <c r="J889" s="38"/>
      <c r="L889" s="41"/>
    </row>
    <row r="890" spans="6:12" ht="12.75">
      <c r="F890" s="38"/>
      <c r="G890" s="38"/>
      <c r="H890" s="38"/>
      <c r="I890" s="38"/>
      <c r="J890" s="38"/>
      <c r="L890" s="41"/>
    </row>
    <row r="891" spans="6:12" ht="12.75">
      <c r="F891" s="38"/>
      <c r="G891" s="38"/>
      <c r="H891" s="38"/>
      <c r="I891" s="38"/>
      <c r="J891" s="38"/>
      <c r="L891" s="41"/>
    </row>
    <row r="892" spans="6:12" ht="12.75">
      <c r="F892" s="38"/>
      <c r="G892" s="38"/>
      <c r="H892" s="38"/>
      <c r="I892" s="38"/>
      <c r="J892" s="38"/>
      <c r="L892" s="41"/>
    </row>
    <row r="893" spans="6:12" ht="12.75">
      <c r="F893" s="38"/>
      <c r="G893" s="38"/>
      <c r="H893" s="38"/>
      <c r="I893" s="38"/>
      <c r="J893" s="38"/>
      <c r="L893" s="41"/>
    </row>
    <row r="894" spans="6:12" ht="12.75">
      <c r="F894" s="38"/>
      <c r="G894" s="38"/>
      <c r="H894" s="38"/>
      <c r="I894" s="38"/>
      <c r="J894" s="38"/>
      <c r="L894" s="41"/>
    </row>
    <row r="895" spans="6:12" ht="12.75">
      <c r="F895" s="38"/>
      <c r="G895" s="38"/>
      <c r="H895" s="38"/>
      <c r="I895" s="38"/>
      <c r="J895" s="38"/>
      <c r="L895" s="41"/>
    </row>
    <row r="896" spans="6:12" ht="12.75">
      <c r="F896" s="38"/>
      <c r="G896" s="38"/>
      <c r="H896" s="38"/>
      <c r="I896" s="38"/>
      <c r="J896" s="38"/>
      <c r="L896" s="41"/>
    </row>
    <row r="897" spans="6:12" ht="12.75">
      <c r="F897" s="38"/>
      <c r="G897" s="38"/>
      <c r="H897" s="38"/>
      <c r="I897" s="38"/>
      <c r="J897" s="38"/>
      <c r="L897" s="41"/>
    </row>
    <row r="898" spans="6:12" ht="12.75">
      <c r="F898" s="38"/>
      <c r="G898" s="38"/>
      <c r="H898" s="38"/>
      <c r="I898" s="38"/>
      <c r="J898" s="38"/>
      <c r="L898" s="41"/>
    </row>
    <row r="899" spans="6:12" ht="12.75">
      <c r="F899" s="38"/>
      <c r="G899" s="38"/>
      <c r="H899" s="38"/>
      <c r="I899" s="38"/>
      <c r="J899" s="38"/>
      <c r="L899" s="41"/>
    </row>
    <row r="900" spans="6:12" ht="12.75">
      <c r="F900" s="38"/>
      <c r="G900" s="38"/>
      <c r="H900" s="38"/>
      <c r="I900" s="38"/>
      <c r="J900" s="38"/>
      <c r="L900" s="41"/>
    </row>
    <row r="901" spans="6:12" ht="12.75">
      <c r="F901" s="38"/>
      <c r="G901" s="38"/>
      <c r="H901" s="38"/>
      <c r="I901" s="38"/>
      <c r="J901" s="38"/>
      <c r="L901" s="41"/>
    </row>
    <row r="902" ht="12.75">
      <c r="L902" s="41"/>
    </row>
    <row r="903" ht="12.75">
      <c r="L903" s="41"/>
    </row>
    <row r="904" ht="12.75">
      <c r="L904" s="41"/>
    </row>
    <row r="905" ht="12.75">
      <c r="L905" s="41"/>
    </row>
    <row r="906" ht="12.75">
      <c r="L906" s="41"/>
    </row>
    <row r="907" ht="12.75">
      <c r="L907" s="41"/>
    </row>
    <row r="908" ht="12.75">
      <c r="L908" s="41"/>
    </row>
    <row r="909" ht="12.75">
      <c r="L909" s="41"/>
    </row>
    <row r="910" ht="12.75">
      <c r="L910" s="41"/>
    </row>
    <row r="911" ht="12.75">
      <c r="L911" s="41"/>
    </row>
    <row r="912" ht="12.75">
      <c r="L912" s="41"/>
    </row>
    <row r="913" ht="12.75">
      <c r="L913" s="41"/>
    </row>
    <row r="914" ht="12.75">
      <c r="L914" s="41"/>
    </row>
    <row r="915" ht="12.75">
      <c r="L915" s="41"/>
    </row>
    <row r="916" ht="12.75">
      <c r="L916" s="41"/>
    </row>
    <row r="917" ht="12.75">
      <c r="L917" s="41"/>
    </row>
    <row r="918" ht="12.75">
      <c r="L918" s="41"/>
    </row>
    <row r="919" ht="12.75">
      <c r="L919" s="41"/>
    </row>
    <row r="920" ht="12.75">
      <c r="L920" s="41"/>
    </row>
    <row r="921" ht="12.75">
      <c r="L921" s="41"/>
    </row>
    <row r="922" ht="12.75">
      <c r="L922" s="41"/>
    </row>
    <row r="923" ht="12.75">
      <c r="L923" s="41"/>
    </row>
    <row r="924" ht="12.75">
      <c r="L924" s="41"/>
    </row>
    <row r="925" ht="12.75">
      <c r="L925" s="41"/>
    </row>
    <row r="926" ht="12.75">
      <c r="L926" s="41"/>
    </row>
    <row r="927" ht="12.75">
      <c r="L927" s="41"/>
    </row>
    <row r="928" ht="12.75">
      <c r="L928" s="41"/>
    </row>
    <row r="929" ht="12.75">
      <c r="L929" s="41"/>
    </row>
    <row r="930" ht="12.75">
      <c r="L930" s="41"/>
    </row>
    <row r="931" ht="12.75">
      <c r="L931" s="41"/>
    </row>
    <row r="932" ht="12.75">
      <c r="L932" s="41"/>
    </row>
    <row r="933" ht="12.75">
      <c r="L933" s="41"/>
    </row>
    <row r="934" ht="12.75">
      <c r="L934" s="41"/>
    </row>
    <row r="935" ht="12.75">
      <c r="L935" s="41"/>
    </row>
    <row r="936" ht="12.75">
      <c r="L936" s="41"/>
    </row>
    <row r="937" ht="12.75">
      <c r="L937" s="41"/>
    </row>
    <row r="938" ht="12.75">
      <c r="L938" s="41"/>
    </row>
    <row r="939" ht="12.75">
      <c r="L939" s="41"/>
    </row>
    <row r="940" ht="12.75">
      <c r="L940" s="41"/>
    </row>
    <row r="941" ht="12.75">
      <c r="L941" s="41"/>
    </row>
    <row r="942" ht="12.75">
      <c r="L942" s="41"/>
    </row>
    <row r="943" ht="12.75">
      <c r="L943" s="41"/>
    </row>
    <row r="944" ht="12.75">
      <c r="L944" s="41"/>
    </row>
    <row r="945" ht="12.75">
      <c r="L945" s="41"/>
    </row>
    <row r="946" ht="12.75">
      <c r="L946" s="41"/>
    </row>
    <row r="947" ht="12.75">
      <c r="L947" s="41"/>
    </row>
    <row r="948" ht="12.75">
      <c r="L948" s="41"/>
    </row>
    <row r="949" ht="12.75">
      <c r="L949" s="41"/>
    </row>
    <row r="950" ht="12.75">
      <c r="L950" s="41"/>
    </row>
    <row r="951" ht="12.75">
      <c r="L951" s="41"/>
    </row>
    <row r="952" ht="12.75">
      <c r="L952" s="41"/>
    </row>
    <row r="953" ht="12.75">
      <c r="L953" s="41"/>
    </row>
    <row r="954" ht="12.75">
      <c r="L954" s="41"/>
    </row>
    <row r="955" ht="12.75">
      <c r="L955" s="41"/>
    </row>
    <row r="956" ht="12.75">
      <c r="L956" s="41"/>
    </row>
    <row r="957" ht="12.75">
      <c r="L957" s="41"/>
    </row>
    <row r="958" ht="12.75">
      <c r="L958" s="41"/>
    </row>
    <row r="959" ht="12.75">
      <c r="L959" s="41"/>
    </row>
    <row r="960" ht="12.75">
      <c r="L960" s="41"/>
    </row>
    <row r="961" ht="12.75">
      <c r="L961" s="41"/>
    </row>
    <row r="962" ht="12.75">
      <c r="L962" s="41"/>
    </row>
    <row r="963" ht="12.75">
      <c r="L963" s="41"/>
    </row>
    <row r="964" ht="12.75">
      <c r="L964" s="41"/>
    </row>
    <row r="965" ht="12.75">
      <c r="L965" s="41"/>
    </row>
    <row r="966" ht="12.75">
      <c r="L966" s="41"/>
    </row>
    <row r="967" ht="12.75">
      <c r="L967" s="41"/>
    </row>
    <row r="968" ht="12.75">
      <c r="L968" s="41"/>
    </row>
    <row r="969" ht="12.75">
      <c r="L969" s="41"/>
    </row>
    <row r="970" ht="12.75">
      <c r="L970" s="41"/>
    </row>
    <row r="971" ht="12.75">
      <c r="L971" s="41"/>
    </row>
    <row r="972" ht="12.75">
      <c r="L972" s="41"/>
    </row>
    <row r="973" ht="12.75">
      <c r="L973" s="41"/>
    </row>
    <row r="974" ht="12.75">
      <c r="L974" s="41"/>
    </row>
    <row r="975" ht="12.75">
      <c r="L975" s="41"/>
    </row>
    <row r="976" ht="12.75">
      <c r="L976" s="41"/>
    </row>
    <row r="977" ht="12.75">
      <c r="L977" s="41"/>
    </row>
    <row r="978" ht="12.75">
      <c r="L978" s="41"/>
    </row>
    <row r="979" ht="12.75">
      <c r="L979" s="41"/>
    </row>
    <row r="980" ht="12.75">
      <c r="L980" s="41"/>
    </row>
    <row r="981" ht="12.75">
      <c r="L981" s="41"/>
    </row>
    <row r="982" ht="12.75">
      <c r="L982" s="41"/>
    </row>
    <row r="983" ht="12.75">
      <c r="L983" s="41"/>
    </row>
    <row r="984" ht="12.75">
      <c r="L984" s="41"/>
    </row>
    <row r="985" ht="12.75">
      <c r="L985" s="41"/>
    </row>
  </sheetData>
  <sheetProtection/>
  <mergeCells count="11">
    <mergeCell ref="D5:D7"/>
    <mergeCell ref="E5:E6"/>
    <mergeCell ref="A28:B28"/>
    <mergeCell ref="A29:B29"/>
    <mergeCell ref="F5:L5"/>
    <mergeCell ref="A1:L1"/>
    <mergeCell ref="A2:L2"/>
    <mergeCell ref="A3:L3"/>
    <mergeCell ref="A5:B7"/>
    <mergeCell ref="K4:L4"/>
    <mergeCell ref="C5:C7"/>
  </mergeCells>
  <printOptions/>
  <pageMargins left="0.12" right="0.24" top="0.45" bottom="0.76" header="0.15" footer="0.21"/>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985"/>
  <sheetViews>
    <sheetView zoomScalePageLayoutView="0" workbookViewId="0" topLeftCell="C1">
      <selection activeCell="L8" sqref="L8"/>
    </sheetView>
  </sheetViews>
  <sheetFormatPr defaultColWidth="9.140625" defaultRowHeight="12.75"/>
  <cols>
    <col min="1" max="1" width="11.8515625" style="10" customWidth="1"/>
    <col min="2" max="2" width="62.140625" style="10" customWidth="1"/>
    <col min="3" max="3" width="11.28125" style="10" customWidth="1"/>
    <col min="4" max="4" width="10.8515625" style="10" bestFit="1" customWidth="1"/>
    <col min="5" max="5" width="9.57421875" style="10" customWidth="1"/>
    <col min="6" max="6" width="18.7109375" style="10" bestFit="1" customWidth="1"/>
    <col min="7" max="7" width="14.7109375" style="10" customWidth="1"/>
    <col min="8" max="8" width="13.28125" style="10" customWidth="1"/>
    <col min="9" max="9" width="14.421875" style="10" customWidth="1"/>
    <col min="10" max="10" width="13.00390625" style="10" customWidth="1"/>
    <col min="11" max="11" width="11.28125" style="10" customWidth="1"/>
    <col min="12" max="12" width="13.8515625" style="10" customWidth="1"/>
    <col min="13" max="16384" width="9.140625" style="10" customWidth="1"/>
  </cols>
  <sheetData>
    <row r="1" spans="1:16" s="43" customFormat="1" ht="15" customHeight="1">
      <c r="A1" s="128" t="s">
        <v>4</v>
      </c>
      <c r="B1" s="128"/>
      <c r="C1" s="128"/>
      <c r="D1" s="128"/>
      <c r="E1" s="128"/>
      <c r="F1" s="128"/>
      <c r="G1" s="128"/>
      <c r="H1" s="128"/>
      <c r="I1" s="128"/>
      <c r="J1" s="128"/>
      <c r="K1" s="128"/>
      <c r="L1" s="128"/>
      <c r="M1" s="42"/>
      <c r="N1" s="42"/>
      <c r="O1" s="42"/>
      <c r="P1" s="42"/>
    </row>
    <row r="2" spans="1:16" s="43" customFormat="1" ht="15">
      <c r="A2" s="128" t="s">
        <v>152</v>
      </c>
      <c r="B2" s="128"/>
      <c r="C2" s="128"/>
      <c r="D2" s="128"/>
      <c r="E2" s="128"/>
      <c r="F2" s="128"/>
      <c r="G2" s="128"/>
      <c r="H2" s="128"/>
      <c r="I2" s="128"/>
      <c r="J2" s="128"/>
      <c r="K2" s="128"/>
      <c r="L2" s="128"/>
      <c r="M2" s="42"/>
      <c r="N2" s="42"/>
      <c r="O2" s="42"/>
      <c r="P2" s="42"/>
    </row>
    <row r="3" spans="1:16" s="43" customFormat="1" ht="15" customHeight="1">
      <c r="A3" s="128" t="s">
        <v>120</v>
      </c>
      <c r="B3" s="128"/>
      <c r="C3" s="128"/>
      <c r="D3" s="128"/>
      <c r="E3" s="128"/>
      <c r="F3" s="128"/>
      <c r="G3" s="128"/>
      <c r="H3" s="128"/>
      <c r="I3" s="128"/>
      <c r="J3" s="128"/>
      <c r="K3" s="128"/>
      <c r="L3" s="128"/>
      <c r="M3" s="42"/>
      <c r="N3" s="42"/>
      <c r="O3" s="42"/>
      <c r="P3" s="42"/>
    </row>
    <row r="4" spans="1:16" ht="15" customHeight="1">
      <c r="A4" s="11"/>
      <c r="B4" s="11"/>
      <c r="C4" s="11"/>
      <c r="D4" s="11"/>
      <c r="E4" s="11"/>
      <c r="F4" s="11"/>
      <c r="G4" s="11"/>
      <c r="H4" s="11"/>
      <c r="I4" s="11"/>
      <c r="J4" s="131" t="s">
        <v>132</v>
      </c>
      <c r="K4" s="131"/>
      <c r="L4" s="131"/>
      <c r="M4" s="9"/>
      <c r="N4" s="9"/>
      <c r="O4" s="9"/>
      <c r="P4" s="9"/>
    </row>
    <row r="5" spans="1:16" ht="12">
      <c r="A5" s="127" t="s">
        <v>124</v>
      </c>
      <c r="B5" s="127"/>
      <c r="C5" s="126" t="s">
        <v>125</v>
      </c>
      <c r="D5" s="126" t="s">
        <v>126</v>
      </c>
      <c r="E5" s="126" t="s">
        <v>127</v>
      </c>
      <c r="F5" s="127" t="s">
        <v>32</v>
      </c>
      <c r="G5" s="127"/>
      <c r="H5" s="127"/>
      <c r="I5" s="127"/>
      <c r="J5" s="127"/>
      <c r="K5" s="127"/>
      <c r="L5" s="127"/>
      <c r="M5" s="11"/>
      <c r="N5" s="11"/>
      <c r="O5" s="11"/>
      <c r="P5" s="11"/>
    </row>
    <row r="6" spans="1:12" ht="60">
      <c r="A6" s="127"/>
      <c r="B6" s="127"/>
      <c r="C6" s="126"/>
      <c r="D6" s="126"/>
      <c r="E6" s="126"/>
      <c r="F6" s="12" t="s">
        <v>18</v>
      </c>
      <c r="G6" s="12" t="s">
        <v>19</v>
      </c>
      <c r="H6" s="12" t="s">
        <v>20</v>
      </c>
      <c r="I6" s="12" t="s">
        <v>21</v>
      </c>
      <c r="J6" s="12" t="s">
        <v>22</v>
      </c>
      <c r="K6" s="13" t="s">
        <v>108</v>
      </c>
      <c r="L6" s="14" t="s">
        <v>109</v>
      </c>
    </row>
    <row r="7" spans="1:12" ht="36">
      <c r="A7" s="127"/>
      <c r="B7" s="127"/>
      <c r="C7" s="126"/>
      <c r="D7" s="126"/>
      <c r="E7" s="46" t="s">
        <v>11</v>
      </c>
      <c r="F7" s="13" t="s">
        <v>12</v>
      </c>
      <c r="G7" s="13" t="s">
        <v>13</v>
      </c>
      <c r="H7" s="13" t="s">
        <v>14</v>
      </c>
      <c r="I7" s="13" t="s">
        <v>15</v>
      </c>
      <c r="J7" s="13" t="s">
        <v>16</v>
      </c>
      <c r="K7" s="13" t="s">
        <v>17</v>
      </c>
      <c r="L7" s="13" t="s">
        <v>110</v>
      </c>
    </row>
    <row r="8" spans="1:13" s="23" customFormat="1" ht="24">
      <c r="A8" s="15" t="s">
        <v>27</v>
      </c>
      <c r="B8" s="16" t="s">
        <v>1</v>
      </c>
      <c r="C8" s="63"/>
      <c r="D8" s="17">
        <f>SUM(D9:D11)</f>
        <v>156095000</v>
      </c>
      <c r="E8" s="18">
        <f aca="true" t="shared" si="0" ref="E8:E27">D8/D$28</f>
        <v>0.3291991693420984</v>
      </c>
      <c r="F8" s="19">
        <f aca="true" t="shared" si="1" ref="F8:K8">SUM(F9:F11)</f>
        <v>0</v>
      </c>
      <c r="G8" s="19">
        <f t="shared" si="1"/>
        <v>0</v>
      </c>
      <c r="H8" s="19">
        <f t="shared" si="1"/>
        <v>0</v>
      </c>
      <c r="I8" s="19">
        <f t="shared" si="1"/>
        <v>0.6583983386841968</v>
      </c>
      <c r="J8" s="19">
        <f t="shared" si="1"/>
        <v>0.31665081700803593</v>
      </c>
      <c r="K8" s="19">
        <f t="shared" si="1"/>
        <v>0.9750491556922328</v>
      </c>
      <c r="L8" s="21">
        <f>K8/5/2/E8</f>
        <v>0.29618821871296325</v>
      </c>
      <c r="M8" s="22"/>
    </row>
    <row r="9" spans="1:13" ht="25.5">
      <c r="A9" s="15"/>
      <c r="B9" s="51" t="s">
        <v>162</v>
      </c>
      <c r="C9" s="24" t="s">
        <v>160</v>
      </c>
      <c r="D9" s="25">
        <v>141645000</v>
      </c>
      <c r="E9" s="26">
        <f t="shared" si="0"/>
        <v>0.29872459938794665</v>
      </c>
      <c r="F9" s="63">
        <f>$E9*'ΠΙΝΑΚΑΣ 3.1.1'!F9*100</f>
        <v>0</v>
      </c>
      <c r="G9" s="63">
        <f>$E9*'ΠΙΝΑΚΑΣ 3.1.1'!G9</f>
        <v>0</v>
      </c>
      <c r="H9" s="63">
        <f>$E9*'ΠΙΝΑΚΑΣ 3.1.1'!H9</f>
        <v>0</v>
      </c>
      <c r="I9" s="63">
        <f>$E9*'ΠΙΝΑΚΑΣ 3.1.1'!I9</f>
        <v>0.5974491987758933</v>
      </c>
      <c r="J9" s="63">
        <f>$E9*'ΠΙΝΑΚΑΣ 3.1.1'!J9</f>
        <v>0.29872459938794665</v>
      </c>
      <c r="K9" s="20">
        <f aca="true" t="shared" si="2" ref="K9:K27">SUM(F9:J9)</f>
        <v>0.89617379816384</v>
      </c>
      <c r="L9" s="21">
        <f aca="true" t="shared" si="3" ref="L9:L28">K9/5/2/E9</f>
        <v>0.3</v>
      </c>
      <c r="M9" s="28"/>
    </row>
    <row r="10" spans="1:13" ht="12.75">
      <c r="A10" s="15"/>
      <c r="B10" s="51" t="s">
        <v>159</v>
      </c>
      <c r="C10" s="24">
        <v>46</v>
      </c>
      <c r="D10" s="25">
        <v>8500000</v>
      </c>
      <c r="E10" s="26">
        <f t="shared" si="0"/>
        <v>0.017926217620089283</v>
      </c>
      <c r="F10" s="63">
        <f>$E10*'ΠΙΝΑΚΑΣ 3.1.1'!F10*100</f>
        <v>0</v>
      </c>
      <c r="G10" s="63">
        <f>$E10*'ΠΙΝΑΚΑΣ 3.1.1'!G10</f>
        <v>0</v>
      </c>
      <c r="H10" s="63">
        <f>$E10*'ΠΙΝΑΚΑΣ 3.1.1'!H10</f>
        <v>0</v>
      </c>
      <c r="I10" s="63">
        <f>$E10*'ΠΙΝΑΚΑΣ 3.1.1'!I10</f>
        <v>0.035852435240178566</v>
      </c>
      <c r="J10" s="63">
        <f>$E10*'ΠΙΝΑΚΑΣ 3.1.1'!J10</f>
        <v>0.017926217620089283</v>
      </c>
      <c r="K10" s="20">
        <f>SUM(F10:J10)</f>
        <v>0.05377865286026785</v>
      </c>
      <c r="L10" s="21">
        <f>K10/5/2/E10</f>
        <v>0.30000000000000004</v>
      </c>
      <c r="M10" s="28"/>
    </row>
    <row r="11" spans="1:13" ht="24">
      <c r="A11" s="15"/>
      <c r="B11" s="24" t="s">
        <v>5</v>
      </c>
      <c r="C11" s="24" t="s">
        <v>24</v>
      </c>
      <c r="D11" s="25">
        <v>5950000</v>
      </c>
      <c r="E11" s="26">
        <f t="shared" si="0"/>
        <v>0.012548352334062497</v>
      </c>
      <c r="F11" s="63">
        <f>$E11*'ΠΙΝΑΚΑΣ 3.1.1'!F11</f>
        <v>0</v>
      </c>
      <c r="G11" s="63">
        <f>$E11*'ΠΙΝΑΚΑΣ 3.1.1'!G11</f>
        <v>0</v>
      </c>
      <c r="H11" s="63">
        <f>$E11*'ΠΙΝΑΚΑΣ 3.1.1'!H11</f>
        <v>0</v>
      </c>
      <c r="I11" s="63">
        <f>$E11*'ΠΙΝΑΚΑΣ 3.1.1'!I11</f>
        <v>0.025096704668124994</v>
      </c>
      <c r="J11" s="63">
        <f>$E11*'ΠΙΝΑΚΑΣ 3.1.1'!J11</f>
        <v>0</v>
      </c>
      <c r="K11" s="20">
        <f t="shared" si="2"/>
        <v>0.025096704668124994</v>
      </c>
      <c r="L11" s="21">
        <f t="shared" si="3"/>
        <v>0.2</v>
      </c>
      <c r="M11" s="28"/>
    </row>
    <row r="12" spans="1:13" s="23" customFormat="1" ht="24">
      <c r="A12" s="15" t="s">
        <v>28</v>
      </c>
      <c r="B12" s="16" t="s">
        <v>2</v>
      </c>
      <c r="C12" s="16"/>
      <c r="D12" s="17">
        <v>51109484.019999996</v>
      </c>
      <c r="E12" s="18">
        <f t="shared" si="0"/>
        <v>0.10778820388152888</v>
      </c>
      <c r="F12" s="19">
        <f>F13+F14</f>
        <v>0</v>
      </c>
      <c r="G12" s="19">
        <f>G13+G14</f>
        <v>0</v>
      </c>
      <c r="H12" s="19">
        <f>H13+H14</f>
        <v>0</v>
      </c>
      <c r="I12" s="19">
        <f>I13+I14</f>
        <v>0.21557640776305778</v>
      </c>
      <c r="J12" s="19">
        <f>J13+J14</f>
        <v>0.05211148092031041</v>
      </c>
      <c r="K12" s="20">
        <f t="shared" si="2"/>
        <v>0.2676878886833682</v>
      </c>
      <c r="L12" s="21">
        <f t="shared" si="3"/>
        <v>0.248346181719093</v>
      </c>
      <c r="M12" s="22"/>
    </row>
    <row r="13" spans="1:13" ht="12">
      <c r="A13" s="15"/>
      <c r="B13" s="24" t="s">
        <v>6</v>
      </c>
      <c r="C13" s="24">
        <v>30</v>
      </c>
      <c r="D13" s="25">
        <v>26400000</v>
      </c>
      <c r="E13" s="26">
        <f t="shared" si="0"/>
        <v>0.05567672296121848</v>
      </c>
      <c r="F13" s="63">
        <f>$E13*'ΠΙΝΑΚΑΣ 3.1.1'!F13</f>
        <v>0</v>
      </c>
      <c r="G13" s="63">
        <f>$E13*'ΠΙΝΑΚΑΣ 3.1.1'!G13</f>
        <v>0</v>
      </c>
      <c r="H13" s="63">
        <f>$E13*'ΠΙΝΑΚΑΣ 3.1.1'!H13</f>
        <v>0</v>
      </c>
      <c r="I13" s="63">
        <f>$E13*'ΠΙΝΑΚΑΣ 3.1.1'!I13</f>
        <v>0.11135344592243696</v>
      </c>
      <c r="J13" s="63">
        <f>$E13*'ΠΙΝΑΚΑΣ 3.1.1'!J13</f>
        <v>0</v>
      </c>
      <c r="K13" s="20">
        <f t="shared" si="2"/>
        <v>0.11135344592243696</v>
      </c>
      <c r="L13" s="21">
        <f t="shared" si="3"/>
        <v>0.19999999999999998</v>
      </c>
      <c r="M13" s="28"/>
    </row>
    <row r="14" spans="1:13" ht="12">
      <c r="A14" s="15"/>
      <c r="B14" s="24" t="s">
        <v>7</v>
      </c>
      <c r="C14" s="24">
        <v>20</v>
      </c>
      <c r="D14" s="25">
        <v>24709484.02</v>
      </c>
      <c r="E14" s="26">
        <f t="shared" si="0"/>
        <v>0.05211148092031041</v>
      </c>
      <c r="F14" s="63">
        <f>$E14*'ΠΙΝΑΚΑΣ 3.1.1'!F14</f>
        <v>0</v>
      </c>
      <c r="G14" s="63">
        <f>$E14*'ΠΙΝΑΚΑΣ 3.1.1'!G14</f>
        <v>0</v>
      </c>
      <c r="H14" s="63">
        <f>$E14*'ΠΙΝΑΚΑΣ 3.1.1'!H14</f>
        <v>0</v>
      </c>
      <c r="I14" s="63">
        <f>$E14*'ΠΙΝΑΚΑΣ 3.1.1'!I14</f>
        <v>0.10422296184062083</v>
      </c>
      <c r="J14" s="63">
        <f>$E14*'ΠΙΝΑΚΑΣ 3.1.1'!J14</f>
        <v>0.05211148092031041</v>
      </c>
      <c r="K14" s="20">
        <f t="shared" si="2"/>
        <v>0.15633444276093122</v>
      </c>
      <c r="L14" s="21">
        <f t="shared" si="3"/>
        <v>0.3</v>
      </c>
      <c r="M14" s="28"/>
    </row>
    <row r="15" spans="1:13" s="23" customFormat="1" ht="24">
      <c r="A15" s="15" t="s">
        <v>29</v>
      </c>
      <c r="B15" s="16" t="s">
        <v>3</v>
      </c>
      <c r="C15" s="16"/>
      <c r="D15" s="17">
        <f>SUM(D16:D18)</f>
        <v>92220000</v>
      </c>
      <c r="E15" s="18">
        <f t="shared" si="0"/>
        <v>0.19448891634407453</v>
      </c>
      <c r="F15" s="19">
        <f>F16+F17+F18</f>
        <v>0.15532540326112654</v>
      </c>
      <c r="G15" s="19">
        <f>G16+G17</f>
        <v>0.3106508065222531</v>
      </c>
      <c r="H15" s="19">
        <f>H16+H17</f>
        <v>0.15532540326112654</v>
      </c>
      <c r="I15" s="19">
        <f>I16+I17</f>
        <v>0</v>
      </c>
      <c r="J15" s="19">
        <f>J16+J17</f>
        <v>0.03226719171616071</v>
      </c>
      <c r="K15" s="20">
        <f t="shared" si="2"/>
        <v>0.6535688047606668</v>
      </c>
      <c r="L15" s="21">
        <f t="shared" si="3"/>
        <v>0.3360442420299284</v>
      </c>
      <c r="M15" s="29"/>
    </row>
    <row r="16" spans="1:13" ht="24">
      <c r="A16" s="15"/>
      <c r="B16" s="24" t="s">
        <v>9</v>
      </c>
      <c r="C16" s="24" t="s">
        <v>161</v>
      </c>
      <c r="D16" s="25">
        <v>58350000</v>
      </c>
      <c r="E16" s="26">
        <f t="shared" si="0"/>
        <v>0.12305821154496584</v>
      </c>
      <c r="F16" s="63">
        <f>$E16*'ΠΙΝΑΚΑΣ 3.1.1'!F16</f>
        <v>0.12305821154496584</v>
      </c>
      <c r="G16" s="63">
        <f>$E16*'ΠΙΝΑΚΑΣ 3.1.1'!G16</f>
        <v>0.24611642308993167</v>
      </c>
      <c r="H16" s="63">
        <f>$E16*'ΠΙΝΑΚΑΣ 3.1.1'!H16</f>
        <v>0.12305821154496584</v>
      </c>
      <c r="I16" s="63">
        <f>$E16*'ΠΙΝΑΚΑΣ 3.1.1'!I16</f>
        <v>0</v>
      </c>
      <c r="J16" s="63">
        <f>$E16*'ΠΙΝΑΚΑΣ 3.1.1'!J16</f>
        <v>0</v>
      </c>
      <c r="K16" s="20">
        <f t="shared" si="2"/>
        <v>0.49223284617986335</v>
      </c>
      <c r="L16" s="21">
        <f t="shared" si="3"/>
        <v>0.4</v>
      </c>
      <c r="M16" s="30"/>
    </row>
    <row r="17" spans="1:13" ht="12">
      <c r="A17" s="15"/>
      <c r="B17" s="24" t="s">
        <v>8</v>
      </c>
      <c r="C17" s="24">
        <v>13</v>
      </c>
      <c r="D17" s="25">
        <v>15300000</v>
      </c>
      <c r="E17" s="26">
        <f t="shared" si="0"/>
        <v>0.03226719171616071</v>
      </c>
      <c r="F17" s="63">
        <f>$E17*'ΠΙΝΑΚΑΣ 3.1.1'!F17</f>
        <v>0.03226719171616071</v>
      </c>
      <c r="G17" s="63">
        <f>$E17*'ΠΙΝΑΚΑΣ 3.1.1'!G17</f>
        <v>0.06453438343232142</v>
      </c>
      <c r="H17" s="63">
        <f>$E17*'ΠΙΝΑΚΑΣ 3.1.1'!H17</f>
        <v>0.03226719171616071</v>
      </c>
      <c r="I17" s="63">
        <f>$E17*'ΠΙΝΑΚΑΣ 3.1.1'!I17</f>
        <v>0</v>
      </c>
      <c r="J17" s="63">
        <f>$E17*'ΠΙΝΑΚΑΣ 3.1.1'!J17</f>
        <v>0.03226719171616071</v>
      </c>
      <c r="K17" s="20">
        <f t="shared" si="2"/>
        <v>0.16133595858080355</v>
      </c>
      <c r="L17" s="21">
        <f t="shared" si="3"/>
        <v>0.5</v>
      </c>
      <c r="M17" s="30"/>
    </row>
    <row r="18" spans="1:13" ht="12.75">
      <c r="A18" s="15"/>
      <c r="B18" s="51" t="s">
        <v>163</v>
      </c>
      <c r="C18" s="24" t="s">
        <v>169</v>
      </c>
      <c r="D18" s="25">
        <v>18570000</v>
      </c>
      <c r="E18" s="26">
        <f t="shared" si="0"/>
        <v>0.03916351308294799</v>
      </c>
      <c r="F18" s="63">
        <f>$E18*'ΠΙΝΑΚΑΣ 3.1.1'!F18</f>
        <v>0</v>
      </c>
      <c r="G18" s="63">
        <f>$E18*'ΠΙΝΑΚΑΣ 3.1.1'!G18</f>
        <v>0.07832702616589599</v>
      </c>
      <c r="H18" s="63">
        <f>$E18*'ΠΙΝΑΚΑΣ 3.1.1'!H18</f>
        <v>0.07832702616589599</v>
      </c>
      <c r="I18" s="63">
        <f>$E18*'ΠΙΝΑΚΑΣ 3.1.1'!I18</f>
        <v>0</v>
      </c>
      <c r="J18" s="63">
        <f>$E18*'ΠΙΝΑΚΑΣ 3.1.1'!J18</f>
        <v>0</v>
      </c>
      <c r="K18" s="20">
        <f t="shared" si="2"/>
        <v>0.15665405233179197</v>
      </c>
      <c r="L18" s="21">
        <f t="shared" si="3"/>
        <v>0.4</v>
      </c>
      <c r="M18" s="30"/>
    </row>
    <row r="19" spans="1:12" s="23" customFormat="1" ht="24">
      <c r="A19" s="15" t="s">
        <v>30</v>
      </c>
      <c r="B19" s="16" t="s">
        <v>0</v>
      </c>
      <c r="C19" s="16"/>
      <c r="D19" s="17">
        <f>SUM(D20:D21)</f>
        <v>47600000</v>
      </c>
      <c r="E19" s="18">
        <f t="shared" si="0"/>
        <v>0.10038681867249998</v>
      </c>
      <c r="F19" s="19">
        <f>F20+F21</f>
        <v>0.20077363734499998</v>
      </c>
      <c r="G19" s="19">
        <f>G20+G21</f>
        <v>0.10038681867249999</v>
      </c>
      <c r="H19" s="19">
        <f>H20+H21</f>
        <v>0.10038681867249999</v>
      </c>
      <c r="I19" s="19">
        <f>I20+I21</f>
        <v>0</v>
      </c>
      <c r="J19" s="19">
        <f>J20+J21</f>
        <v>0.0382777470358377</v>
      </c>
      <c r="K19" s="20">
        <f t="shared" si="2"/>
        <v>0.43982502172583765</v>
      </c>
      <c r="L19" s="21">
        <f t="shared" si="3"/>
        <v>0.4381302521008404</v>
      </c>
    </row>
    <row r="20" spans="1:12" ht="25.5">
      <c r="A20" s="31"/>
      <c r="B20" s="51" t="s">
        <v>164</v>
      </c>
      <c r="C20" s="24">
        <v>8</v>
      </c>
      <c r="D20" s="25">
        <v>18150000</v>
      </c>
      <c r="E20" s="26">
        <f t="shared" si="0"/>
        <v>0.0382777470358377</v>
      </c>
      <c r="F20" s="63">
        <f>$E20*'ΠΙΝΑΚΑΣ 3.1.1'!F20</f>
        <v>0.0765554940716754</v>
      </c>
      <c r="G20" s="63">
        <f>$E20*'ΠΙΝΑΚΑΣ 3.1.1'!G20</f>
        <v>0.0382777470358377</v>
      </c>
      <c r="H20" s="63">
        <f>$E20*'ΠΙΝΑΚΑΣ 3.1.1'!H20</f>
        <v>0.0382777470358377</v>
      </c>
      <c r="I20" s="63">
        <f>$E20*'ΠΙΝΑΚΑΣ 3.1.1'!I20</f>
        <v>0</v>
      </c>
      <c r="J20" s="63">
        <f>$E20*'ΠΙΝΑΚΑΣ 3.1.1'!J20</f>
        <v>0.0382777470358377</v>
      </c>
      <c r="K20" s="20">
        <f t="shared" si="2"/>
        <v>0.1913887351791885</v>
      </c>
      <c r="L20" s="21">
        <f t="shared" si="3"/>
        <v>0.5</v>
      </c>
    </row>
    <row r="21" spans="1:12" ht="12.75">
      <c r="A21" s="31"/>
      <c r="B21" s="51" t="s">
        <v>165</v>
      </c>
      <c r="C21" s="24" t="s">
        <v>128</v>
      </c>
      <c r="D21" s="25">
        <v>29450000</v>
      </c>
      <c r="E21" s="26">
        <f t="shared" si="0"/>
        <v>0.06210907163666228</v>
      </c>
      <c r="F21" s="63">
        <f>$E21*'ΠΙΝΑΚΑΣ 3.1.1'!F21</f>
        <v>0.12421814327332456</v>
      </c>
      <c r="G21" s="63">
        <f>$E21*'ΠΙΝΑΚΑΣ 3.1.1'!G21</f>
        <v>0.06210907163666228</v>
      </c>
      <c r="H21" s="63">
        <f>$E21*'ΠΙΝΑΚΑΣ 3.1.1'!H21</f>
        <v>0.06210907163666228</v>
      </c>
      <c r="I21" s="63">
        <f>$E21*'ΠΙΝΑΚΑΣ 3.1.1'!I21</f>
        <v>0</v>
      </c>
      <c r="J21" s="63">
        <f>$E21*'ΠΙΝΑΚΑΣ 3.1.1'!J21</f>
        <v>0</v>
      </c>
      <c r="K21" s="20">
        <f t="shared" si="2"/>
        <v>0.24843628654664912</v>
      </c>
      <c r="L21" s="21">
        <f t="shared" si="3"/>
        <v>0.4</v>
      </c>
    </row>
    <row r="22" spans="1:12" s="23" customFormat="1" ht="24">
      <c r="A22" s="15" t="s">
        <v>31</v>
      </c>
      <c r="B22" s="16" t="s">
        <v>26</v>
      </c>
      <c r="C22" s="16"/>
      <c r="D22" s="17">
        <f>SUM(D23:D27)</f>
        <v>127141353.97999999</v>
      </c>
      <c r="E22" s="18">
        <f t="shared" si="0"/>
        <v>0.26813689175979816</v>
      </c>
      <c r="F22" s="19">
        <f>SUM(F23:F27)</f>
        <v>0.20619685306792057</v>
      </c>
      <c r="G22" s="19">
        <f>SUM(G23:G27)</f>
        <v>0.04549752504083596</v>
      </c>
      <c r="H22" s="19">
        <f>SUM(H23:H27)</f>
        <v>0.08777805283391166</v>
      </c>
      <c r="I22" s="19">
        <f>SUM(I23:I27)</f>
        <v>0.16998335357897895</v>
      </c>
      <c r="J22" s="19">
        <f>SUM(J23:J27)</f>
        <v>0.5362737835195963</v>
      </c>
      <c r="K22" s="20">
        <f t="shared" si="2"/>
        <v>1.0457295680412435</v>
      </c>
      <c r="L22" s="21">
        <f t="shared" si="3"/>
        <v>0.38999839267847813</v>
      </c>
    </row>
    <row r="23" spans="1:12" ht="24">
      <c r="A23" s="32"/>
      <c r="B23" s="24" t="s">
        <v>166</v>
      </c>
      <c r="C23" s="24">
        <v>61</v>
      </c>
      <c r="D23" s="25">
        <v>41621353.98</v>
      </c>
      <c r="E23" s="26">
        <f t="shared" si="0"/>
        <v>0.08777805283391166</v>
      </c>
      <c r="F23" s="63">
        <f>$E23*'ΠΙΝΑΚΑΣ 3.1.1'!F23</f>
        <v>0.08777805283391166</v>
      </c>
      <c r="G23" s="63">
        <f>$E23*'ΠΙΝΑΚΑΣ 3.1.1'!G23</f>
        <v>0.007683435093863805</v>
      </c>
      <c r="H23" s="63">
        <f>$E23*'ΠΙΝΑΚΑΣ 3.1.1'!H23</f>
        <v>0.08777805283391166</v>
      </c>
      <c r="I23" s="63">
        <f>$E23*'ΠΙΝΑΚΑΣ 3.1.1'!I23</f>
        <v>0</v>
      </c>
      <c r="J23" s="63">
        <f>$E23*'ΠΙΝΑΚΑΣ 3.1.1'!J23</f>
        <v>0.17555610566782331</v>
      </c>
      <c r="K23" s="20">
        <f t="shared" si="2"/>
        <v>0.35879564642951045</v>
      </c>
      <c r="L23" s="21">
        <f t="shared" si="3"/>
        <v>0.4087532530579163</v>
      </c>
    </row>
    <row r="24" spans="1:12" ht="24">
      <c r="A24" s="32"/>
      <c r="B24" s="24" t="s">
        <v>167</v>
      </c>
      <c r="C24" s="24">
        <v>59</v>
      </c>
      <c r="D24" s="25">
        <v>31450000</v>
      </c>
      <c r="E24" s="26">
        <f t="shared" si="0"/>
        <v>0.06632700519433034</v>
      </c>
      <c r="F24" s="63">
        <f>$E24*'ΠΙΝΑΚΑΣ 3.1.1'!F24</f>
        <v>0.004386966502452729</v>
      </c>
      <c r="G24" s="63">
        <f>$E24*'ΠΙΝΑΚΑΣ 3.1.1'!G24</f>
        <v>0.004386966502452729</v>
      </c>
      <c r="H24" s="63">
        <f>$E24*'ΠΙΝΑΚΑΣ 3.1.1'!H24</f>
        <v>0</v>
      </c>
      <c r="I24" s="63">
        <f>$E24*'ΠΙΝΑΚΑΣ 3.1.1'!I24</f>
        <v>0.008773933004905457</v>
      </c>
      <c r="J24" s="63">
        <f>$E24*'ΠΙΝΑΚΑΣ 3.1.1'!J24</f>
        <v>0.13265401038866068</v>
      </c>
      <c r="K24" s="20">
        <f t="shared" si="2"/>
        <v>0.1502018763984716</v>
      </c>
      <c r="L24" s="21">
        <f t="shared" si="3"/>
        <v>0.22645659329619625</v>
      </c>
    </row>
    <row r="25" spans="1:12" ht="12">
      <c r="A25" s="33"/>
      <c r="B25" s="24" t="s">
        <v>107</v>
      </c>
      <c r="C25" s="24">
        <v>52</v>
      </c>
      <c r="D25" s="25">
        <v>29720000</v>
      </c>
      <c r="E25" s="26">
        <f t="shared" si="0"/>
        <v>0.06267849266694747</v>
      </c>
      <c r="F25" s="63">
        <f>$E25*'ΠΙΝΑΚΑΣ 3.1.1'!F25</f>
        <v>0.06267849266694747</v>
      </c>
      <c r="G25" s="63">
        <f>$E25*'ΠΙΝΑΚΑΣ 3.1.1'!G25</f>
        <v>0</v>
      </c>
      <c r="H25" s="63">
        <f>$E25*'ΠΙΝΑΚΑΣ 3.1.1'!H25</f>
        <v>0</v>
      </c>
      <c r="I25" s="63">
        <f>$E25*'ΠΙΝΑΚΑΣ 3.1.1'!I25</f>
        <v>0.12535698533389494</v>
      </c>
      <c r="J25" s="63">
        <f>$E25*'ΠΙΝΑΚΑΣ 3.1.1'!J25</f>
        <v>0.12535698533389494</v>
      </c>
      <c r="K25" s="20">
        <f t="shared" si="2"/>
        <v>0.31339246333473736</v>
      </c>
      <c r="L25" s="21">
        <f t="shared" si="3"/>
        <v>0.5</v>
      </c>
    </row>
    <row r="26" spans="1:12" ht="24">
      <c r="A26" s="33"/>
      <c r="B26" s="24" t="s">
        <v>168</v>
      </c>
      <c r="C26" s="24">
        <v>23</v>
      </c>
      <c r="D26" s="25">
        <v>8500000</v>
      </c>
      <c r="E26" s="26">
        <f t="shared" si="0"/>
        <v>0.017926217620089283</v>
      </c>
      <c r="F26" s="63">
        <f>$E26*'ΠΙΝΑΚΑΣ 3.1.1'!F26</f>
        <v>0.017926217620089283</v>
      </c>
      <c r="G26" s="63">
        <f>$E26*'ΠΙΝΑΚΑΣ 3.1.1'!G26</f>
        <v>0</v>
      </c>
      <c r="H26" s="63">
        <f>$E26*'ΠΙΝΑΚΑΣ 3.1.1'!H26</f>
        <v>0</v>
      </c>
      <c r="I26" s="63">
        <f>$E26*'ΠΙΝΑΚΑΣ 3.1.1'!I26</f>
        <v>0.035852435240178566</v>
      </c>
      <c r="J26" s="63">
        <f>$E26*'ΠΙΝΑΚΑΣ 3.1.1'!J26</f>
        <v>0.035852435240178566</v>
      </c>
      <c r="K26" s="20">
        <f t="shared" si="2"/>
        <v>0.08963108810044643</v>
      </c>
      <c r="L26" s="21">
        <f t="shared" si="3"/>
        <v>0.5000000000000001</v>
      </c>
    </row>
    <row r="27" spans="1:12" ht="12">
      <c r="A27" s="33"/>
      <c r="B27" s="24" t="s">
        <v>10</v>
      </c>
      <c r="C27" s="24" t="s">
        <v>25</v>
      </c>
      <c r="D27" s="25">
        <v>15850000</v>
      </c>
      <c r="E27" s="26">
        <f t="shared" si="0"/>
        <v>0.033427123444519424</v>
      </c>
      <c r="F27" s="63">
        <f>$E27*'ΠΙΝΑΚΑΣ 3.1.1'!F27</f>
        <v>0.033427123444519424</v>
      </c>
      <c r="G27" s="63">
        <f>$E27*'ΠΙΝΑΚΑΣ 3.1.1'!G27</f>
        <v>0.033427123444519424</v>
      </c>
      <c r="H27" s="63">
        <f>$E27*'ΠΙΝΑΚΑΣ 3.1.1'!H27</f>
        <v>0</v>
      </c>
      <c r="I27" s="63">
        <f>$E27*'ΠΙΝΑΚΑΣ 3.1.1'!I27</f>
        <v>0</v>
      </c>
      <c r="J27" s="63">
        <f>$E27*'ΠΙΝΑΚΑΣ 3.1.1'!J27</f>
        <v>0.06685424688903885</v>
      </c>
      <c r="K27" s="20">
        <f t="shared" si="2"/>
        <v>0.1337084937780777</v>
      </c>
      <c r="L27" s="21">
        <f t="shared" si="3"/>
        <v>0.4</v>
      </c>
    </row>
    <row r="28" spans="1:12" ht="15" customHeight="1">
      <c r="A28" s="127" t="s">
        <v>130</v>
      </c>
      <c r="B28" s="127"/>
      <c r="C28" s="13"/>
      <c r="D28" s="34">
        <f>D22+D19+D15+D12+D8</f>
        <v>474165838</v>
      </c>
      <c r="E28" s="64">
        <f>SUM(E8:E27)/2</f>
        <v>1</v>
      </c>
      <c r="F28" s="19">
        <f aca="true" t="shared" si="4" ref="F28:K28">F22+F19+F15+F12+F8</f>
        <v>0.5622958936740471</v>
      </c>
      <c r="G28" s="19">
        <f t="shared" si="4"/>
        <v>0.456535150235589</v>
      </c>
      <c r="H28" s="19">
        <f t="shared" si="4"/>
        <v>0.3434902747675382</v>
      </c>
      <c r="I28" s="19">
        <f t="shared" si="4"/>
        <v>1.0439581000262335</v>
      </c>
      <c r="J28" s="19">
        <f t="shared" si="4"/>
        <v>0.9755810201999411</v>
      </c>
      <c r="K28" s="19">
        <f t="shared" si="4"/>
        <v>3.381860438903349</v>
      </c>
      <c r="L28" s="21">
        <f t="shared" si="3"/>
        <v>0.3381860438903349</v>
      </c>
    </row>
    <row r="29" spans="1:12" ht="15" customHeight="1">
      <c r="A29" s="127" t="s">
        <v>131</v>
      </c>
      <c r="B29" s="127"/>
      <c r="C29" s="13"/>
      <c r="D29" s="13"/>
      <c r="E29" s="25"/>
      <c r="F29" s="21">
        <f>F28/2</f>
        <v>0.28114794683702354</v>
      </c>
      <c r="G29" s="21">
        <f>G28/2</f>
        <v>0.2282675751177945</v>
      </c>
      <c r="H29" s="21">
        <f>H28/2</f>
        <v>0.1717451373837691</v>
      </c>
      <c r="I29" s="21">
        <f>I28/2</f>
        <v>0.5219790500131167</v>
      </c>
      <c r="J29" s="21">
        <f>J28/2</f>
        <v>0.48779051009997054</v>
      </c>
      <c r="K29" s="21">
        <f>K28/5/2</f>
        <v>0.3381860438903349</v>
      </c>
      <c r="L29" s="35"/>
    </row>
    <row r="30" spans="1:12" ht="12">
      <c r="A30" s="36"/>
      <c r="D30" s="37"/>
      <c r="E30" s="37"/>
      <c r="F30" s="38"/>
      <c r="G30" s="38"/>
      <c r="H30" s="38"/>
      <c r="I30" s="38"/>
      <c r="J30" s="38"/>
      <c r="K30" s="39"/>
      <c r="L30" s="40"/>
    </row>
    <row r="31" spans="1:12" ht="12">
      <c r="A31" s="36"/>
      <c r="D31" s="37"/>
      <c r="E31" s="37"/>
      <c r="F31" s="28"/>
      <c r="G31" s="38"/>
      <c r="H31" s="38"/>
      <c r="I31" s="38"/>
      <c r="J31" s="38"/>
      <c r="K31" s="39"/>
      <c r="L31" s="40"/>
    </row>
    <row r="32" spans="1:12" ht="12">
      <c r="A32" s="36"/>
      <c r="D32" s="37"/>
      <c r="E32" s="37"/>
      <c r="F32" s="38"/>
      <c r="G32" s="38"/>
      <c r="H32" s="38"/>
      <c r="I32" s="38"/>
      <c r="J32" s="38"/>
      <c r="K32" s="39"/>
      <c r="L32" s="40"/>
    </row>
    <row r="33" spans="1:12" ht="12">
      <c r="A33" s="36"/>
      <c r="B33" s="65" t="s">
        <v>121</v>
      </c>
      <c r="C33" s="39"/>
      <c r="D33" s="37"/>
      <c r="E33" s="37"/>
      <c r="F33" s="38"/>
      <c r="G33" s="38"/>
      <c r="H33" s="38"/>
      <c r="I33" s="38"/>
      <c r="J33" s="38"/>
      <c r="K33" s="39"/>
      <c r="L33" s="40"/>
    </row>
    <row r="34" spans="1:12" ht="12">
      <c r="A34" s="36"/>
      <c r="B34" s="65" t="s">
        <v>122</v>
      </c>
      <c r="C34" s="39"/>
      <c r="D34" s="37"/>
      <c r="E34" s="37"/>
      <c r="F34" s="38"/>
      <c r="G34" s="38"/>
      <c r="H34" s="38"/>
      <c r="I34" s="38"/>
      <c r="J34" s="38"/>
      <c r="K34" s="39"/>
      <c r="L34" s="40"/>
    </row>
    <row r="35" spans="1:12" ht="12">
      <c r="A35" s="36"/>
      <c r="B35" s="65" t="s">
        <v>123</v>
      </c>
      <c r="C35" s="39"/>
      <c r="D35" s="37"/>
      <c r="E35" s="37"/>
      <c r="F35" s="38"/>
      <c r="G35" s="38"/>
      <c r="H35" s="38"/>
      <c r="I35" s="38"/>
      <c r="J35" s="38"/>
      <c r="K35" s="39"/>
      <c r="L35" s="40"/>
    </row>
    <row r="36" spans="1:12" ht="12">
      <c r="A36" s="36"/>
      <c r="C36" s="39"/>
      <c r="D36" s="37"/>
      <c r="E36" s="37"/>
      <c r="F36" s="38"/>
      <c r="G36" s="38"/>
      <c r="H36" s="38"/>
      <c r="I36" s="38"/>
      <c r="J36" s="38"/>
      <c r="K36" s="39"/>
      <c r="L36" s="40"/>
    </row>
    <row r="37" spans="1:12" ht="12">
      <c r="A37" s="36"/>
      <c r="C37" s="39"/>
      <c r="D37" s="37"/>
      <c r="E37" s="37"/>
      <c r="F37" s="38"/>
      <c r="G37" s="38"/>
      <c r="H37" s="38"/>
      <c r="I37" s="38"/>
      <c r="J37" s="38"/>
      <c r="K37" s="39"/>
      <c r="L37" s="41"/>
    </row>
    <row r="38" spans="1:12" ht="12">
      <c r="A38" s="36"/>
      <c r="C38" s="39"/>
      <c r="D38" s="37"/>
      <c r="E38" s="37"/>
      <c r="F38" s="38"/>
      <c r="G38" s="38"/>
      <c r="H38" s="38"/>
      <c r="I38" s="38"/>
      <c r="J38" s="38"/>
      <c r="K38" s="39"/>
      <c r="L38" s="41"/>
    </row>
    <row r="39" spans="1:12" ht="12">
      <c r="A39" s="36"/>
      <c r="C39" s="39"/>
      <c r="D39" s="37"/>
      <c r="E39" s="37"/>
      <c r="F39" s="38"/>
      <c r="G39" s="38"/>
      <c r="H39" s="38"/>
      <c r="I39" s="38"/>
      <c r="J39" s="38"/>
      <c r="K39" s="39"/>
      <c r="L39" s="41"/>
    </row>
    <row r="40" spans="1:12" ht="12">
      <c r="A40" s="36"/>
      <c r="C40" s="39"/>
      <c r="D40" s="37"/>
      <c r="E40" s="37"/>
      <c r="F40" s="38"/>
      <c r="G40" s="38"/>
      <c r="H40" s="38"/>
      <c r="I40" s="38"/>
      <c r="J40" s="38"/>
      <c r="K40" s="39"/>
      <c r="L40" s="41"/>
    </row>
    <row r="41" spans="1:12" ht="12">
      <c r="A41" s="36"/>
      <c r="C41" s="39"/>
      <c r="D41" s="37"/>
      <c r="E41" s="37"/>
      <c r="F41" s="38"/>
      <c r="G41" s="38"/>
      <c r="H41" s="38"/>
      <c r="I41" s="38"/>
      <c r="J41" s="38"/>
      <c r="K41" s="39"/>
      <c r="L41" s="41"/>
    </row>
    <row r="42" spans="1:12" ht="12">
      <c r="A42" s="36"/>
      <c r="F42" s="38"/>
      <c r="G42" s="38"/>
      <c r="H42" s="38"/>
      <c r="I42" s="38"/>
      <c r="J42" s="38"/>
      <c r="K42" s="39"/>
      <c r="L42" s="41"/>
    </row>
    <row r="43" spans="1:12" ht="12">
      <c r="A43" s="36"/>
      <c r="E43" s="39"/>
      <c r="F43" s="38"/>
      <c r="G43" s="38"/>
      <c r="H43" s="38"/>
      <c r="I43" s="38"/>
      <c r="J43" s="38"/>
      <c r="K43" s="39"/>
      <c r="L43" s="41"/>
    </row>
    <row r="44" spans="1:12" ht="12">
      <c r="A44" s="36"/>
      <c r="E44" s="39"/>
      <c r="F44" s="38"/>
      <c r="G44" s="38"/>
      <c r="H44" s="38"/>
      <c r="I44" s="38"/>
      <c r="J44" s="38"/>
      <c r="K44" s="39"/>
      <c r="L44" s="41"/>
    </row>
    <row r="45" spans="1:12" ht="12">
      <c r="A45" s="36"/>
      <c r="E45" s="39"/>
      <c r="F45" s="38"/>
      <c r="G45" s="38"/>
      <c r="H45" s="38"/>
      <c r="I45" s="38"/>
      <c r="J45" s="38"/>
      <c r="K45" s="39"/>
      <c r="L45" s="41"/>
    </row>
    <row r="46" spans="1:12" ht="12">
      <c r="A46" s="36"/>
      <c r="E46" s="39"/>
      <c r="F46" s="38"/>
      <c r="G46" s="38"/>
      <c r="H46" s="38"/>
      <c r="I46" s="38"/>
      <c r="J46" s="38"/>
      <c r="K46" s="39"/>
      <c r="L46" s="41"/>
    </row>
    <row r="47" spans="1:12" ht="12">
      <c r="A47" s="36"/>
      <c r="E47" s="39"/>
      <c r="F47" s="38"/>
      <c r="G47" s="38"/>
      <c r="H47" s="38"/>
      <c r="I47" s="38"/>
      <c r="J47" s="38"/>
      <c r="K47" s="39"/>
      <c r="L47" s="41"/>
    </row>
    <row r="48" spans="1:12" ht="12">
      <c r="A48" s="36"/>
      <c r="E48" s="39"/>
      <c r="F48" s="38"/>
      <c r="G48" s="38"/>
      <c r="H48" s="38"/>
      <c r="I48" s="38"/>
      <c r="J48" s="38"/>
      <c r="K48" s="39"/>
      <c r="L48" s="41"/>
    </row>
    <row r="49" spans="1:12" ht="12">
      <c r="A49" s="36"/>
      <c r="E49" s="39"/>
      <c r="F49" s="38"/>
      <c r="G49" s="38"/>
      <c r="H49" s="38"/>
      <c r="I49" s="38"/>
      <c r="J49" s="38"/>
      <c r="K49" s="39"/>
      <c r="L49" s="41"/>
    </row>
    <row r="50" spans="1:12" ht="12">
      <c r="A50" s="36"/>
      <c r="E50" s="39"/>
      <c r="F50" s="38"/>
      <c r="G50" s="38"/>
      <c r="H50" s="38"/>
      <c r="I50" s="38"/>
      <c r="J50" s="38"/>
      <c r="K50" s="39"/>
      <c r="L50" s="41"/>
    </row>
    <row r="51" spans="1:12" ht="12">
      <c r="A51" s="36"/>
      <c r="E51" s="39"/>
      <c r="F51" s="38"/>
      <c r="G51" s="38"/>
      <c r="H51" s="38"/>
      <c r="I51" s="38"/>
      <c r="J51" s="38"/>
      <c r="K51" s="39"/>
      <c r="L51" s="41"/>
    </row>
    <row r="52" spans="1:12" ht="12">
      <c r="A52" s="36"/>
      <c r="E52" s="39"/>
      <c r="F52" s="38"/>
      <c r="G52" s="38"/>
      <c r="H52" s="38"/>
      <c r="I52" s="38"/>
      <c r="J52" s="38"/>
      <c r="K52" s="39"/>
      <c r="L52" s="41"/>
    </row>
    <row r="53" spans="1:12" ht="12">
      <c r="A53" s="36"/>
      <c r="E53" s="39"/>
      <c r="F53" s="38"/>
      <c r="G53" s="38"/>
      <c r="H53" s="38"/>
      <c r="I53" s="38"/>
      <c r="J53" s="38"/>
      <c r="K53" s="39"/>
      <c r="L53" s="41"/>
    </row>
    <row r="54" spans="1:12" ht="12">
      <c r="A54" s="36"/>
      <c r="E54" s="39"/>
      <c r="F54" s="38"/>
      <c r="G54" s="38"/>
      <c r="H54" s="38"/>
      <c r="I54" s="38"/>
      <c r="J54" s="38"/>
      <c r="K54" s="39"/>
      <c r="L54" s="41"/>
    </row>
    <row r="55" spans="1:12" ht="12">
      <c r="A55" s="36"/>
      <c r="E55" s="39"/>
      <c r="F55" s="38"/>
      <c r="G55" s="38"/>
      <c r="H55" s="38"/>
      <c r="I55" s="38"/>
      <c r="J55" s="38"/>
      <c r="L55" s="41"/>
    </row>
    <row r="56" spans="1:12" ht="12">
      <c r="A56" s="36"/>
      <c r="E56" s="39"/>
      <c r="F56" s="38"/>
      <c r="G56" s="38"/>
      <c r="H56" s="38"/>
      <c r="I56" s="38"/>
      <c r="J56" s="38"/>
      <c r="L56" s="41"/>
    </row>
    <row r="57" spans="1:12" ht="12">
      <c r="A57" s="36"/>
      <c r="E57" s="39"/>
      <c r="F57" s="38"/>
      <c r="G57" s="38"/>
      <c r="H57" s="38"/>
      <c r="I57" s="38"/>
      <c r="J57" s="38"/>
      <c r="L57" s="41"/>
    </row>
    <row r="58" spans="1:12" ht="12">
      <c r="A58" s="36"/>
      <c r="E58" s="39"/>
      <c r="F58" s="38"/>
      <c r="G58" s="38"/>
      <c r="H58" s="38"/>
      <c r="I58" s="38"/>
      <c r="J58" s="38"/>
      <c r="L58" s="41"/>
    </row>
    <row r="59" spans="1:12" ht="12">
      <c r="A59" s="36"/>
      <c r="E59" s="39"/>
      <c r="F59" s="38"/>
      <c r="G59" s="38"/>
      <c r="H59" s="38"/>
      <c r="I59" s="38"/>
      <c r="J59" s="38"/>
      <c r="L59" s="41"/>
    </row>
    <row r="60" spans="1:12" ht="12">
      <c r="A60" s="36"/>
      <c r="E60" s="39"/>
      <c r="F60" s="38"/>
      <c r="G60" s="38"/>
      <c r="H60" s="38"/>
      <c r="I60" s="38"/>
      <c r="J60" s="38"/>
      <c r="L60" s="41"/>
    </row>
    <row r="61" spans="1:12" ht="12">
      <c r="A61" s="36"/>
      <c r="E61" s="39"/>
      <c r="F61" s="38"/>
      <c r="G61" s="38"/>
      <c r="H61" s="38"/>
      <c r="I61" s="38"/>
      <c r="J61" s="38"/>
      <c r="L61" s="41"/>
    </row>
    <row r="62" spans="1:12" ht="12">
      <c r="A62" s="36"/>
      <c r="E62" s="39"/>
      <c r="F62" s="38"/>
      <c r="G62" s="38"/>
      <c r="H62" s="38"/>
      <c r="I62" s="38"/>
      <c r="J62" s="38"/>
      <c r="L62" s="41"/>
    </row>
    <row r="63" spans="1:12" ht="12">
      <c r="A63" s="36"/>
      <c r="E63" s="39"/>
      <c r="F63" s="38"/>
      <c r="G63" s="38"/>
      <c r="H63" s="38"/>
      <c r="I63" s="38"/>
      <c r="J63" s="38"/>
      <c r="L63" s="41"/>
    </row>
    <row r="64" spans="1:12" ht="12">
      <c r="A64" s="36"/>
      <c r="E64" s="39"/>
      <c r="F64" s="38"/>
      <c r="G64" s="38"/>
      <c r="H64" s="38"/>
      <c r="I64" s="38"/>
      <c r="J64" s="38"/>
      <c r="L64" s="41"/>
    </row>
    <row r="65" spans="1:12" ht="12">
      <c r="A65" s="36"/>
      <c r="E65" s="39"/>
      <c r="F65" s="38"/>
      <c r="G65" s="38"/>
      <c r="H65" s="38"/>
      <c r="I65" s="38"/>
      <c r="J65" s="38"/>
      <c r="L65" s="41"/>
    </row>
    <row r="66" spans="1:12" ht="12">
      <c r="A66" s="36"/>
      <c r="E66" s="39"/>
      <c r="F66" s="38"/>
      <c r="G66" s="38"/>
      <c r="H66" s="38"/>
      <c r="I66" s="38"/>
      <c r="J66" s="38"/>
      <c r="L66" s="41"/>
    </row>
    <row r="67" spans="1:12" ht="12">
      <c r="A67" s="36"/>
      <c r="E67" s="39"/>
      <c r="F67" s="38"/>
      <c r="G67" s="38"/>
      <c r="H67" s="38"/>
      <c r="I67" s="38"/>
      <c r="J67" s="38"/>
      <c r="L67" s="41"/>
    </row>
    <row r="68" spans="1:12" ht="12">
      <c r="A68" s="36"/>
      <c r="E68" s="39"/>
      <c r="F68" s="38"/>
      <c r="G68" s="38"/>
      <c r="H68" s="38"/>
      <c r="I68" s="38"/>
      <c r="J68" s="38"/>
      <c r="L68" s="41"/>
    </row>
    <row r="69" spans="1:12" ht="12">
      <c r="A69" s="36"/>
      <c r="E69" s="39"/>
      <c r="F69" s="38"/>
      <c r="G69" s="38"/>
      <c r="H69" s="38"/>
      <c r="I69" s="38"/>
      <c r="J69" s="38"/>
      <c r="L69" s="41"/>
    </row>
    <row r="70" spans="1:12" ht="12">
      <c r="A70" s="36"/>
      <c r="E70" s="39"/>
      <c r="F70" s="38"/>
      <c r="G70" s="38"/>
      <c r="H70" s="38"/>
      <c r="I70" s="38"/>
      <c r="J70" s="38"/>
      <c r="L70" s="41"/>
    </row>
    <row r="71" spans="1:12" ht="12">
      <c r="A71" s="36"/>
      <c r="E71" s="39"/>
      <c r="F71" s="38"/>
      <c r="G71" s="38"/>
      <c r="H71" s="38"/>
      <c r="I71" s="38"/>
      <c r="J71" s="38"/>
      <c r="L71" s="41"/>
    </row>
    <row r="72" spans="1:12" ht="12">
      <c r="A72" s="36"/>
      <c r="E72" s="39"/>
      <c r="F72" s="38"/>
      <c r="G72" s="38"/>
      <c r="H72" s="38"/>
      <c r="I72" s="38"/>
      <c r="J72" s="38"/>
      <c r="L72" s="41"/>
    </row>
    <row r="73" spans="1:12" ht="12">
      <c r="A73" s="36"/>
      <c r="E73" s="39"/>
      <c r="F73" s="38"/>
      <c r="G73" s="38"/>
      <c r="H73" s="38"/>
      <c r="I73" s="38"/>
      <c r="J73" s="38"/>
      <c r="L73" s="41"/>
    </row>
    <row r="74" spans="1:12" ht="12">
      <c r="A74" s="36"/>
      <c r="E74" s="39"/>
      <c r="F74" s="38"/>
      <c r="G74" s="38"/>
      <c r="H74" s="38"/>
      <c r="I74" s="38"/>
      <c r="J74" s="38"/>
      <c r="L74" s="41"/>
    </row>
    <row r="75" spans="1:12" ht="12">
      <c r="A75" s="36"/>
      <c r="E75" s="39"/>
      <c r="F75" s="38"/>
      <c r="G75" s="38"/>
      <c r="H75" s="38"/>
      <c r="I75" s="38"/>
      <c r="J75" s="38"/>
      <c r="L75" s="41"/>
    </row>
    <row r="76" spans="1:12" ht="12">
      <c r="A76" s="36"/>
      <c r="E76" s="39"/>
      <c r="F76" s="38"/>
      <c r="G76" s="38"/>
      <c r="H76" s="38"/>
      <c r="I76" s="38"/>
      <c r="J76" s="38"/>
      <c r="L76" s="41"/>
    </row>
    <row r="77" spans="1:12" ht="12">
      <c r="A77" s="36"/>
      <c r="E77" s="39"/>
      <c r="F77" s="38"/>
      <c r="G77" s="38"/>
      <c r="H77" s="38"/>
      <c r="I77" s="38"/>
      <c r="J77" s="38"/>
      <c r="L77" s="41"/>
    </row>
    <row r="78" spans="1:12" ht="12">
      <c r="A78" s="36"/>
      <c r="E78" s="39"/>
      <c r="F78" s="38"/>
      <c r="G78" s="38"/>
      <c r="H78" s="38"/>
      <c r="I78" s="38"/>
      <c r="J78" s="38"/>
      <c r="L78" s="41"/>
    </row>
    <row r="79" spans="1:12" ht="12">
      <c r="A79" s="36"/>
      <c r="E79" s="39"/>
      <c r="F79" s="38"/>
      <c r="G79" s="38"/>
      <c r="H79" s="38"/>
      <c r="I79" s="38"/>
      <c r="J79" s="38"/>
      <c r="L79" s="41"/>
    </row>
    <row r="80" spans="1:12" ht="12">
      <c r="A80" s="36"/>
      <c r="E80" s="39"/>
      <c r="F80" s="38"/>
      <c r="G80" s="38"/>
      <c r="H80" s="38"/>
      <c r="I80" s="38"/>
      <c r="J80" s="38"/>
      <c r="L80" s="41"/>
    </row>
    <row r="81" spans="1:12" ht="12">
      <c r="A81" s="36"/>
      <c r="E81" s="39"/>
      <c r="F81" s="38"/>
      <c r="G81" s="38"/>
      <c r="H81" s="38"/>
      <c r="I81" s="38"/>
      <c r="J81" s="38"/>
      <c r="L81" s="41"/>
    </row>
    <row r="82" spans="1:12" ht="12">
      <c r="A82" s="36"/>
      <c r="E82" s="39"/>
      <c r="F82" s="38"/>
      <c r="G82" s="38"/>
      <c r="H82" s="38"/>
      <c r="I82" s="38"/>
      <c r="J82" s="38"/>
      <c r="L82" s="41"/>
    </row>
    <row r="83" spans="1:12" ht="12">
      <c r="A83" s="36"/>
      <c r="E83" s="39"/>
      <c r="F83" s="38"/>
      <c r="G83" s="38"/>
      <c r="H83" s="38"/>
      <c r="I83" s="38"/>
      <c r="J83" s="38"/>
      <c r="L83" s="41"/>
    </row>
    <row r="84" spans="1:12" ht="12">
      <c r="A84" s="36"/>
      <c r="E84" s="39"/>
      <c r="F84" s="38"/>
      <c r="G84" s="38"/>
      <c r="H84" s="38"/>
      <c r="I84" s="38"/>
      <c r="J84" s="38"/>
      <c r="L84" s="41"/>
    </row>
    <row r="85" spans="1:12" ht="12">
      <c r="A85" s="36"/>
      <c r="E85" s="39"/>
      <c r="F85" s="38"/>
      <c r="G85" s="38"/>
      <c r="H85" s="38"/>
      <c r="I85" s="38"/>
      <c r="J85" s="38"/>
      <c r="L85" s="41"/>
    </row>
    <row r="86" spans="1:12" ht="12">
      <c r="A86" s="36"/>
      <c r="E86" s="39"/>
      <c r="F86" s="38"/>
      <c r="G86" s="38"/>
      <c r="H86" s="38"/>
      <c r="I86" s="38"/>
      <c r="J86" s="38"/>
      <c r="L86" s="41"/>
    </row>
    <row r="87" spans="1:12" ht="12">
      <c r="A87" s="36"/>
      <c r="E87" s="39"/>
      <c r="F87" s="38"/>
      <c r="G87" s="38"/>
      <c r="H87" s="38"/>
      <c r="I87" s="38"/>
      <c r="J87" s="38"/>
      <c r="L87" s="41"/>
    </row>
    <row r="88" spans="1:12" ht="12">
      <c r="A88" s="36"/>
      <c r="E88" s="39"/>
      <c r="F88" s="38"/>
      <c r="G88" s="38"/>
      <c r="H88" s="38"/>
      <c r="I88" s="38"/>
      <c r="J88" s="38"/>
      <c r="L88" s="41"/>
    </row>
    <row r="89" spans="1:12" ht="12">
      <c r="A89" s="36"/>
      <c r="E89" s="39"/>
      <c r="F89" s="38"/>
      <c r="G89" s="38"/>
      <c r="H89" s="38"/>
      <c r="I89" s="38"/>
      <c r="J89" s="38"/>
      <c r="L89" s="41"/>
    </row>
    <row r="90" spans="1:12" ht="12">
      <c r="A90" s="36"/>
      <c r="E90" s="39"/>
      <c r="F90" s="38"/>
      <c r="G90" s="38"/>
      <c r="H90" s="38"/>
      <c r="I90" s="38"/>
      <c r="J90" s="38"/>
      <c r="L90" s="41"/>
    </row>
    <row r="91" spans="1:12" ht="12">
      <c r="A91" s="36"/>
      <c r="E91" s="39"/>
      <c r="F91" s="38"/>
      <c r="G91" s="38"/>
      <c r="H91" s="38"/>
      <c r="I91" s="38"/>
      <c r="J91" s="38"/>
      <c r="L91" s="41"/>
    </row>
    <row r="92" spans="1:12" ht="12">
      <c r="A92" s="36"/>
      <c r="E92" s="39"/>
      <c r="F92" s="38"/>
      <c r="G92" s="38"/>
      <c r="H92" s="38"/>
      <c r="I92" s="38"/>
      <c r="J92" s="38"/>
      <c r="L92" s="41"/>
    </row>
    <row r="93" spans="1:12" ht="12">
      <c r="A93" s="36"/>
      <c r="E93" s="39"/>
      <c r="F93" s="38"/>
      <c r="G93" s="38"/>
      <c r="H93" s="38"/>
      <c r="I93" s="38"/>
      <c r="J93" s="38"/>
      <c r="L93" s="41"/>
    </row>
    <row r="94" spans="1:12" ht="12">
      <c r="A94" s="36"/>
      <c r="E94" s="39"/>
      <c r="F94" s="38"/>
      <c r="G94" s="38"/>
      <c r="H94" s="38"/>
      <c r="I94" s="38"/>
      <c r="J94" s="38"/>
      <c r="L94" s="41"/>
    </row>
    <row r="95" spans="1:12" ht="12">
      <c r="A95" s="36"/>
      <c r="E95" s="39"/>
      <c r="F95" s="38"/>
      <c r="G95" s="38"/>
      <c r="H95" s="38"/>
      <c r="I95" s="38"/>
      <c r="J95" s="38"/>
      <c r="L95" s="41"/>
    </row>
    <row r="96" spans="1:12" ht="12">
      <c r="A96" s="36"/>
      <c r="E96" s="39"/>
      <c r="F96" s="38"/>
      <c r="G96" s="38"/>
      <c r="H96" s="38"/>
      <c r="I96" s="38"/>
      <c r="J96" s="38"/>
      <c r="L96" s="41"/>
    </row>
    <row r="97" spans="1:12" ht="12">
      <c r="A97" s="36"/>
      <c r="E97" s="39"/>
      <c r="F97" s="38"/>
      <c r="G97" s="38"/>
      <c r="H97" s="38"/>
      <c r="I97" s="38"/>
      <c r="J97" s="38"/>
      <c r="L97" s="41"/>
    </row>
    <row r="98" spans="1:12" ht="12">
      <c r="A98" s="36"/>
      <c r="E98" s="39"/>
      <c r="F98" s="38"/>
      <c r="G98" s="38"/>
      <c r="H98" s="38"/>
      <c r="I98" s="38"/>
      <c r="J98" s="38"/>
      <c r="L98" s="41"/>
    </row>
    <row r="99" spans="1:12" ht="12">
      <c r="A99" s="36"/>
      <c r="E99" s="39"/>
      <c r="F99" s="38"/>
      <c r="G99" s="38"/>
      <c r="H99" s="38"/>
      <c r="I99" s="38"/>
      <c r="J99" s="38"/>
      <c r="L99" s="41"/>
    </row>
    <row r="100" spans="1:12" ht="12">
      <c r="A100" s="36"/>
      <c r="E100" s="39"/>
      <c r="F100" s="38"/>
      <c r="G100" s="38"/>
      <c r="H100" s="38"/>
      <c r="I100" s="38"/>
      <c r="J100" s="38"/>
      <c r="L100" s="41"/>
    </row>
    <row r="101" spans="1:12" ht="12">
      <c r="A101" s="36"/>
      <c r="E101" s="39"/>
      <c r="F101" s="38"/>
      <c r="G101" s="38"/>
      <c r="H101" s="38"/>
      <c r="I101" s="38"/>
      <c r="J101" s="38"/>
      <c r="L101" s="41"/>
    </row>
    <row r="102" spans="1:12" ht="12">
      <c r="A102" s="36"/>
      <c r="E102" s="39"/>
      <c r="F102" s="38"/>
      <c r="G102" s="38"/>
      <c r="H102" s="38"/>
      <c r="I102" s="38"/>
      <c r="J102" s="38"/>
      <c r="L102" s="41"/>
    </row>
    <row r="103" spans="1:12" ht="12">
      <c r="A103" s="36"/>
      <c r="E103" s="39"/>
      <c r="F103" s="38"/>
      <c r="G103" s="38"/>
      <c r="H103" s="38"/>
      <c r="I103" s="38"/>
      <c r="J103" s="38"/>
      <c r="L103" s="41"/>
    </row>
    <row r="104" spans="1:12" ht="12">
      <c r="A104" s="36"/>
      <c r="E104" s="39"/>
      <c r="F104" s="38"/>
      <c r="G104" s="38"/>
      <c r="H104" s="38"/>
      <c r="I104" s="38"/>
      <c r="J104" s="38"/>
      <c r="L104" s="41"/>
    </row>
    <row r="105" spans="1:12" ht="12">
      <c r="A105" s="36"/>
      <c r="E105" s="39"/>
      <c r="F105" s="38"/>
      <c r="G105" s="38"/>
      <c r="H105" s="38"/>
      <c r="I105" s="38"/>
      <c r="J105" s="38"/>
      <c r="L105" s="41"/>
    </row>
    <row r="106" spans="1:12" ht="12">
      <c r="A106" s="36"/>
      <c r="E106" s="39"/>
      <c r="F106" s="38"/>
      <c r="G106" s="38"/>
      <c r="H106" s="38"/>
      <c r="I106" s="38"/>
      <c r="J106" s="38"/>
      <c r="L106" s="41"/>
    </row>
    <row r="107" spans="1:12" ht="12">
      <c r="A107" s="36"/>
      <c r="E107" s="39"/>
      <c r="F107" s="38"/>
      <c r="G107" s="38"/>
      <c r="H107" s="38"/>
      <c r="I107" s="38"/>
      <c r="J107" s="38"/>
      <c r="L107" s="41"/>
    </row>
    <row r="108" spans="1:12" ht="12">
      <c r="A108" s="36"/>
      <c r="E108" s="39"/>
      <c r="F108" s="38"/>
      <c r="G108" s="38"/>
      <c r="H108" s="38"/>
      <c r="I108" s="38"/>
      <c r="J108" s="38"/>
      <c r="L108" s="41"/>
    </row>
    <row r="109" spans="1:12" ht="12">
      <c r="A109" s="36"/>
      <c r="E109" s="39"/>
      <c r="F109" s="38"/>
      <c r="G109" s="38"/>
      <c r="H109" s="38"/>
      <c r="I109" s="38"/>
      <c r="J109" s="38"/>
      <c r="L109" s="41"/>
    </row>
    <row r="110" spans="1:12" ht="12">
      <c r="A110" s="36"/>
      <c r="E110" s="39"/>
      <c r="F110" s="38"/>
      <c r="G110" s="38"/>
      <c r="H110" s="38"/>
      <c r="I110" s="38"/>
      <c r="J110" s="38"/>
      <c r="L110" s="41"/>
    </row>
    <row r="111" spans="1:12" ht="12">
      <c r="A111" s="36"/>
      <c r="E111" s="39"/>
      <c r="F111" s="38"/>
      <c r="G111" s="38"/>
      <c r="H111" s="38"/>
      <c r="I111" s="38"/>
      <c r="J111" s="38"/>
      <c r="L111" s="41"/>
    </row>
    <row r="112" spans="1:12" ht="12">
      <c r="A112" s="36"/>
      <c r="E112" s="39"/>
      <c r="F112" s="38"/>
      <c r="G112" s="38"/>
      <c r="H112" s="38"/>
      <c r="I112" s="38"/>
      <c r="J112" s="38"/>
      <c r="L112" s="41"/>
    </row>
    <row r="113" spans="1:12" ht="12">
      <c r="A113" s="36"/>
      <c r="E113" s="39"/>
      <c r="F113" s="38"/>
      <c r="G113" s="38"/>
      <c r="H113" s="38"/>
      <c r="I113" s="38"/>
      <c r="J113" s="38"/>
      <c r="L113" s="41"/>
    </row>
    <row r="114" spans="1:12" ht="12">
      <c r="A114" s="36"/>
      <c r="E114" s="39"/>
      <c r="F114" s="38"/>
      <c r="G114" s="38"/>
      <c r="H114" s="38"/>
      <c r="I114" s="38"/>
      <c r="J114" s="38"/>
      <c r="L114" s="41"/>
    </row>
    <row r="115" spans="1:12" ht="12">
      <c r="A115" s="36"/>
      <c r="E115" s="39"/>
      <c r="F115" s="38"/>
      <c r="G115" s="38"/>
      <c r="H115" s="38"/>
      <c r="I115" s="38"/>
      <c r="J115" s="38"/>
      <c r="L115" s="41"/>
    </row>
    <row r="116" spans="1:12" ht="12">
      <c r="A116" s="36"/>
      <c r="E116" s="39"/>
      <c r="F116" s="38"/>
      <c r="G116" s="38"/>
      <c r="H116" s="38"/>
      <c r="I116" s="38"/>
      <c r="J116" s="38"/>
      <c r="L116" s="41"/>
    </row>
    <row r="117" spans="1:12" ht="12">
      <c r="A117" s="36"/>
      <c r="E117" s="39"/>
      <c r="F117" s="38"/>
      <c r="G117" s="38"/>
      <c r="H117" s="38"/>
      <c r="I117" s="38"/>
      <c r="J117" s="38"/>
      <c r="L117" s="41"/>
    </row>
    <row r="118" spans="1:12" ht="12">
      <c r="A118" s="36"/>
      <c r="E118" s="39"/>
      <c r="F118" s="38"/>
      <c r="G118" s="38"/>
      <c r="H118" s="38"/>
      <c r="I118" s="38"/>
      <c r="J118" s="38"/>
      <c r="L118" s="41"/>
    </row>
    <row r="119" spans="1:12" ht="12">
      <c r="A119" s="36"/>
      <c r="E119" s="39"/>
      <c r="F119" s="38"/>
      <c r="G119" s="38"/>
      <c r="H119" s="38"/>
      <c r="I119" s="38"/>
      <c r="J119" s="38"/>
      <c r="L119" s="41"/>
    </row>
    <row r="120" spans="1:12" ht="12">
      <c r="A120" s="36"/>
      <c r="E120" s="39"/>
      <c r="F120" s="38"/>
      <c r="G120" s="38"/>
      <c r="H120" s="38"/>
      <c r="I120" s="38"/>
      <c r="J120" s="38"/>
      <c r="L120" s="41"/>
    </row>
    <row r="121" spans="1:12" ht="12">
      <c r="A121" s="36"/>
      <c r="E121" s="39"/>
      <c r="F121" s="38"/>
      <c r="G121" s="38"/>
      <c r="H121" s="38"/>
      <c r="I121" s="38"/>
      <c r="J121" s="38"/>
      <c r="L121" s="41"/>
    </row>
    <row r="122" spans="1:12" ht="12">
      <c r="A122" s="36"/>
      <c r="E122" s="39"/>
      <c r="F122" s="38"/>
      <c r="G122" s="38"/>
      <c r="H122" s="38"/>
      <c r="I122" s="38"/>
      <c r="J122" s="38"/>
      <c r="L122" s="41"/>
    </row>
    <row r="123" spans="1:12" ht="12">
      <c r="A123" s="36"/>
      <c r="E123" s="39"/>
      <c r="F123" s="38"/>
      <c r="G123" s="38"/>
      <c r="H123" s="38"/>
      <c r="I123" s="38"/>
      <c r="J123" s="38"/>
      <c r="L123" s="41"/>
    </row>
    <row r="124" spans="1:12" ht="12">
      <c r="A124" s="36"/>
      <c r="E124" s="39"/>
      <c r="F124" s="38"/>
      <c r="G124" s="38"/>
      <c r="H124" s="38"/>
      <c r="I124" s="38"/>
      <c r="J124" s="38"/>
      <c r="L124" s="41"/>
    </row>
    <row r="125" spans="1:12" ht="12">
      <c r="A125" s="36"/>
      <c r="E125" s="39"/>
      <c r="F125" s="38"/>
      <c r="G125" s="38"/>
      <c r="H125" s="38"/>
      <c r="I125" s="38"/>
      <c r="J125" s="38"/>
      <c r="L125" s="41"/>
    </row>
    <row r="126" spans="1:12" ht="12">
      <c r="A126" s="36"/>
      <c r="E126" s="39"/>
      <c r="F126" s="38"/>
      <c r="G126" s="38"/>
      <c r="H126" s="38"/>
      <c r="I126" s="38"/>
      <c r="J126" s="38"/>
      <c r="L126" s="41"/>
    </row>
    <row r="127" spans="1:12" ht="12">
      <c r="A127" s="36"/>
      <c r="E127" s="39"/>
      <c r="F127" s="38"/>
      <c r="G127" s="38"/>
      <c r="H127" s="38"/>
      <c r="I127" s="38"/>
      <c r="J127" s="38"/>
      <c r="L127" s="41"/>
    </row>
    <row r="128" spans="1:12" ht="12">
      <c r="A128" s="36"/>
      <c r="E128" s="39"/>
      <c r="F128" s="38"/>
      <c r="G128" s="38"/>
      <c r="H128" s="38"/>
      <c r="I128" s="38"/>
      <c r="J128" s="38"/>
      <c r="L128" s="41"/>
    </row>
    <row r="129" spans="1:12" ht="12">
      <c r="A129" s="36"/>
      <c r="E129" s="39"/>
      <c r="F129" s="38"/>
      <c r="G129" s="38"/>
      <c r="H129" s="38"/>
      <c r="I129" s="38"/>
      <c r="J129" s="38"/>
      <c r="L129" s="41"/>
    </row>
    <row r="130" spans="1:12" ht="12">
      <c r="A130" s="36"/>
      <c r="E130" s="39"/>
      <c r="F130" s="38"/>
      <c r="G130" s="38"/>
      <c r="H130" s="38"/>
      <c r="I130" s="38"/>
      <c r="J130" s="38"/>
      <c r="L130" s="41"/>
    </row>
    <row r="131" spans="1:12" ht="12">
      <c r="A131" s="36"/>
      <c r="E131" s="39"/>
      <c r="F131" s="38"/>
      <c r="G131" s="38"/>
      <c r="H131" s="38"/>
      <c r="I131" s="38"/>
      <c r="J131" s="38"/>
      <c r="L131" s="41"/>
    </row>
    <row r="132" spans="1:12" ht="12">
      <c r="A132" s="36"/>
      <c r="E132" s="39"/>
      <c r="F132" s="38"/>
      <c r="G132" s="38"/>
      <c r="H132" s="38"/>
      <c r="I132" s="38"/>
      <c r="J132" s="38"/>
      <c r="L132" s="41"/>
    </row>
    <row r="133" spans="1:12" ht="12">
      <c r="A133" s="36"/>
      <c r="E133" s="39"/>
      <c r="F133" s="38"/>
      <c r="G133" s="38"/>
      <c r="H133" s="38"/>
      <c r="I133" s="38"/>
      <c r="J133" s="38"/>
      <c r="L133" s="41"/>
    </row>
    <row r="134" spans="1:12" ht="12">
      <c r="A134" s="36"/>
      <c r="E134" s="39"/>
      <c r="F134" s="38"/>
      <c r="G134" s="38"/>
      <c r="H134" s="38"/>
      <c r="I134" s="38"/>
      <c r="J134" s="38"/>
      <c r="L134" s="41"/>
    </row>
    <row r="135" spans="1:12" ht="12">
      <c r="A135" s="36"/>
      <c r="E135" s="39"/>
      <c r="F135" s="38"/>
      <c r="G135" s="38"/>
      <c r="H135" s="38"/>
      <c r="I135" s="38"/>
      <c r="J135" s="38"/>
      <c r="L135" s="41"/>
    </row>
    <row r="136" spans="1:12" ht="12">
      <c r="A136" s="36"/>
      <c r="E136" s="39"/>
      <c r="F136" s="38"/>
      <c r="G136" s="38"/>
      <c r="H136" s="38"/>
      <c r="I136" s="38"/>
      <c r="J136" s="38"/>
      <c r="L136" s="41"/>
    </row>
    <row r="137" spans="1:12" ht="12">
      <c r="A137" s="36"/>
      <c r="E137" s="39"/>
      <c r="F137" s="38"/>
      <c r="G137" s="38"/>
      <c r="H137" s="38"/>
      <c r="I137" s="38"/>
      <c r="J137" s="38"/>
      <c r="L137" s="41"/>
    </row>
    <row r="138" spans="1:12" ht="12">
      <c r="A138" s="36"/>
      <c r="E138" s="39"/>
      <c r="F138" s="38"/>
      <c r="G138" s="38"/>
      <c r="H138" s="38"/>
      <c r="I138" s="38"/>
      <c r="J138" s="38"/>
      <c r="L138" s="41"/>
    </row>
    <row r="139" spans="1:12" ht="12">
      <c r="A139" s="36"/>
      <c r="E139" s="39"/>
      <c r="F139" s="38"/>
      <c r="G139" s="38"/>
      <c r="H139" s="38"/>
      <c r="I139" s="38"/>
      <c r="J139" s="38"/>
      <c r="L139" s="41"/>
    </row>
    <row r="140" spans="1:12" ht="12">
      <c r="A140" s="36"/>
      <c r="E140" s="39"/>
      <c r="F140" s="38"/>
      <c r="G140" s="38"/>
      <c r="H140" s="38"/>
      <c r="I140" s="38"/>
      <c r="J140" s="38"/>
      <c r="L140" s="41"/>
    </row>
    <row r="141" spans="1:12" ht="12">
      <c r="A141" s="36"/>
      <c r="E141" s="39"/>
      <c r="F141" s="38"/>
      <c r="G141" s="38"/>
      <c r="H141" s="38"/>
      <c r="I141" s="38"/>
      <c r="J141" s="38"/>
      <c r="L141" s="41"/>
    </row>
    <row r="142" spans="1:12" ht="12">
      <c r="A142" s="36"/>
      <c r="E142" s="39"/>
      <c r="F142" s="38"/>
      <c r="G142" s="38"/>
      <c r="H142" s="38"/>
      <c r="I142" s="38"/>
      <c r="J142" s="38"/>
      <c r="L142" s="41"/>
    </row>
    <row r="143" spans="1:12" ht="12">
      <c r="A143" s="36"/>
      <c r="E143" s="39"/>
      <c r="F143" s="38"/>
      <c r="G143" s="38"/>
      <c r="H143" s="38"/>
      <c r="I143" s="38"/>
      <c r="J143" s="38"/>
      <c r="L143" s="41"/>
    </row>
    <row r="144" spans="1:12" ht="12">
      <c r="A144" s="36"/>
      <c r="E144" s="39"/>
      <c r="F144" s="38"/>
      <c r="G144" s="38"/>
      <c r="H144" s="38"/>
      <c r="I144" s="38"/>
      <c r="J144" s="38"/>
      <c r="L144" s="41"/>
    </row>
    <row r="145" spans="1:12" ht="12">
      <c r="A145" s="36"/>
      <c r="E145" s="39"/>
      <c r="F145" s="38"/>
      <c r="G145" s="38"/>
      <c r="H145" s="38"/>
      <c r="I145" s="38"/>
      <c r="J145" s="38"/>
      <c r="L145" s="41"/>
    </row>
    <row r="146" spans="1:12" ht="12">
      <c r="A146" s="36"/>
      <c r="E146" s="39"/>
      <c r="F146" s="38"/>
      <c r="G146" s="38"/>
      <c r="H146" s="38"/>
      <c r="I146" s="38"/>
      <c r="J146" s="38"/>
      <c r="L146" s="41"/>
    </row>
    <row r="147" spans="1:12" ht="12">
      <c r="A147" s="36"/>
      <c r="E147" s="39"/>
      <c r="F147" s="38"/>
      <c r="G147" s="38"/>
      <c r="H147" s="38"/>
      <c r="I147" s="38"/>
      <c r="J147" s="38"/>
      <c r="L147" s="41"/>
    </row>
    <row r="148" spans="1:12" ht="12">
      <c r="A148" s="36"/>
      <c r="E148" s="39"/>
      <c r="F148" s="38"/>
      <c r="G148" s="38"/>
      <c r="H148" s="38"/>
      <c r="I148" s="38"/>
      <c r="J148" s="38"/>
      <c r="L148" s="41"/>
    </row>
    <row r="149" spans="1:12" ht="12">
      <c r="A149" s="36"/>
      <c r="E149" s="39"/>
      <c r="F149" s="38"/>
      <c r="G149" s="38"/>
      <c r="H149" s="38"/>
      <c r="I149" s="38"/>
      <c r="J149" s="38"/>
      <c r="L149" s="41"/>
    </row>
    <row r="150" spans="1:12" ht="12">
      <c r="A150" s="36"/>
      <c r="E150" s="39"/>
      <c r="F150" s="38"/>
      <c r="G150" s="38"/>
      <c r="H150" s="38"/>
      <c r="I150" s="38"/>
      <c r="J150" s="38"/>
      <c r="L150" s="41"/>
    </row>
    <row r="151" spans="1:12" ht="12">
      <c r="A151" s="36"/>
      <c r="E151" s="39"/>
      <c r="F151" s="38"/>
      <c r="G151" s="38"/>
      <c r="H151" s="38"/>
      <c r="I151" s="38"/>
      <c r="J151" s="38"/>
      <c r="L151" s="41"/>
    </row>
    <row r="152" spans="1:12" ht="12">
      <c r="A152" s="36"/>
      <c r="E152" s="39"/>
      <c r="F152" s="38"/>
      <c r="G152" s="38"/>
      <c r="H152" s="38"/>
      <c r="I152" s="38"/>
      <c r="J152" s="38"/>
      <c r="L152" s="41"/>
    </row>
    <row r="153" spans="1:12" ht="12">
      <c r="A153" s="36"/>
      <c r="E153" s="39"/>
      <c r="F153" s="38"/>
      <c r="G153" s="38"/>
      <c r="H153" s="38"/>
      <c r="I153" s="38"/>
      <c r="J153" s="38"/>
      <c r="L153" s="41"/>
    </row>
    <row r="154" spans="1:12" ht="12">
      <c r="A154" s="36"/>
      <c r="E154" s="39"/>
      <c r="F154" s="38"/>
      <c r="G154" s="38"/>
      <c r="H154" s="38"/>
      <c r="I154" s="38"/>
      <c r="J154" s="38"/>
      <c r="L154" s="41"/>
    </row>
    <row r="155" spans="1:12" ht="12">
      <c r="A155" s="36"/>
      <c r="E155" s="39"/>
      <c r="F155" s="38"/>
      <c r="G155" s="38"/>
      <c r="H155" s="38"/>
      <c r="I155" s="38"/>
      <c r="J155" s="38"/>
      <c r="L155" s="41"/>
    </row>
    <row r="156" spans="1:12" ht="12">
      <c r="A156" s="36"/>
      <c r="E156" s="39"/>
      <c r="F156" s="38"/>
      <c r="G156" s="38"/>
      <c r="H156" s="38"/>
      <c r="I156" s="38"/>
      <c r="J156" s="38"/>
      <c r="L156" s="41"/>
    </row>
    <row r="157" spans="1:12" ht="12">
      <c r="A157" s="36"/>
      <c r="E157" s="39"/>
      <c r="F157" s="38"/>
      <c r="G157" s="38"/>
      <c r="H157" s="38"/>
      <c r="I157" s="38"/>
      <c r="J157" s="38"/>
      <c r="L157" s="41"/>
    </row>
    <row r="158" spans="1:12" ht="12">
      <c r="A158" s="36"/>
      <c r="E158" s="39"/>
      <c r="F158" s="38"/>
      <c r="G158" s="38"/>
      <c r="H158" s="38"/>
      <c r="I158" s="38"/>
      <c r="J158" s="38"/>
      <c r="L158" s="41"/>
    </row>
    <row r="159" spans="1:12" ht="12">
      <c r="A159" s="36"/>
      <c r="E159" s="39"/>
      <c r="F159" s="38"/>
      <c r="G159" s="38"/>
      <c r="H159" s="38"/>
      <c r="I159" s="38"/>
      <c r="J159" s="38"/>
      <c r="L159" s="41"/>
    </row>
    <row r="160" spans="1:12" ht="12">
      <c r="A160" s="36"/>
      <c r="E160" s="39"/>
      <c r="F160" s="38"/>
      <c r="G160" s="38"/>
      <c r="H160" s="38"/>
      <c r="I160" s="38"/>
      <c r="J160" s="38"/>
      <c r="L160" s="41"/>
    </row>
    <row r="161" spans="1:12" ht="12">
      <c r="A161" s="36"/>
      <c r="E161" s="39"/>
      <c r="F161" s="38"/>
      <c r="G161" s="38"/>
      <c r="H161" s="38"/>
      <c r="I161" s="38"/>
      <c r="J161" s="38"/>
      <c r="L161" s="41"/>
    </row>
    <row r="162" spans="1:12" ht="12">
      <c r="A162" s="36"/>
      <c r="E162" s="39"/>
      <c r="F162" s="38"/>
      <c r="G162" s="38"/>
      <c r="H162" s="38"/>
      <c r="I162" s="38"/>
      <c r="J162" s="38"/>
      <c r="L162" s="41"/>
    </row>
    <row r="163" spans="1:12" ht="12">
      <c r="A163" s="36"/>
      <c r="E163" s="39"/>
      <c r="F163" s="38"/>
      <c r="G163" s="38"/>
      <c r="H163" s="38"/>
      <c r="I163" s="38"/>
      <c r="J163" s="38"/>
      <c r="L163" s="41"/>
    </row>
    <row r="164" spans="1:12" ht="12">
      <c r="A164" s="36"/>
      <c r="E164" s="39"/>
      <c r="F164" s="38"/>
      <c r="G164" s="38"/>
      <c r="H164" s="38"/>
      <c r="I164" s="38"/>
      <c r="J164" s="38"/>
      <c r="L164" s="41"/>
    </row>
    <row r="165" spans="1:12" ht="12">
      <c r="A165" s="36"/>
      <c r="E165" s="39"/>
      <c r="F165" s="38"/>
      <c r="G165" s="38"/>
      <c r="H165" s="38"/>
      <c r="I165" s="38"/>
      <c r="J165" s="38"/>
      <c r="L165" s="41"/>
    </row>
    <row r="166" spans="1:12" ht="12">
      <c r="A166" s="36"/>
      <c r="E166" s="39"/>
      <c r="F166" s="38"/>
      <c r="G166" s="38"/>
      <c r="H166" s="38"/>
      <c r="I166" s="38"/>
      <c r="J166" s="38"/>
      <c r="L166" s="41"/>
    </row>
    <row r="167" spans="1:12" ht="12">
      <c r="A167" s="36"/>
      <c r="E167" s="39"/>
      <c r="F167" s="38"/>
      <c r="G167" s="38"/>
      <c r="H167" s="38"/>
      <c r="I167" s="38"/>
      <c r="J167" s="38"/>
      <c r="L167" s="41"/>
    </row>
    <row r="168" spans="1:12" ht="12">
      <c r="A168" s="36"/>
      <c r="E168" s="39"/>
      <c r="F168" s="38"/>
      <c r="G168" s="38"/>
      <c r="H168" s="38"/>
      <c r="I168" s="38"/>
      <c r="J168" s="38"/>
      <c r="L168" s="41"/>
    </row>
    <row r="169" spans="1:12" ht="12">
      <c r="A169" s="36"/>
      <c r="E169" s="39"/>
      <c r="F169" s="38"/>
      <c r="G169" s="38"/>
      <c r="H169" s="38"/>
      <c r="I169" s="38"/>
      <c r="J169" s="38"/>
      <c r="L169" s="41"/>
    </row>
    <row r="170" spans="1:12" ht="12">
      <c r="A170" s="36"/>
      <c r="E170" s="39"/>
      <c r="F170" s="38"/>
      <c r="G170" s="38"/>
      <c r="H170" s="38"/>
      <c r="I170" s="38"/>
      <c r="J170" s="38"/>
      <c r="L170" s="41"/>
    </row>
    <row r="171" spans="1:12" ht="12">
      <c r="A171" s="36"/>
      <c r="E171" s="39"/>
      <c r="F171" s="38"/>
      <c r="G171" s="38"/>
      <c r="H171" s="38"/>
      <c r="I171" s="38"/>
      <c r="J171" s="38"/>
      <c r="L171" s="41"/>
    </row>
    <row r="172" spans="1:12" ht="12">
      <c r="A172" s="36"/>
      <c r="E172" s="39"/>
      <c r="F172" s="38"/>
      <c r="G172" s="38"/>
      <c r="H172" s="38"/>
      <c r="I172" s="38"/>
      <c r="J172" s="38"/>
      <c r="L172" s="41"/>
    </row>
    <row r="173" spans="1:12" ht="12">
      <c r="A173" s="36"/>
      <c r="E173" s="39"/>
      <c r="F173" s="38"/>
      <c r="G173" s="38"/>
      <c r="H173" s="38"/>
      <c r="I173" s="38"/>
      <c r="J173" s="38"/>
      <c r="L173" s="41"/>
    </row>
    <row r="174" spans="1:12" ht="12">
      <c r="A174" s="36"/>
      <c r="E174" s="39"/>
      <c r="F174" s="38"/>
      <c r="G174" s="38"/>
      <c r="H174" s="38"/>
      <c r="I174" s="38"/>
      <c r="J174" s="38"/>
      <c r="L174" s="41"/>
    </row>
    <row r="175" spans="1:12" ht="12">
      <c r="A175" s="36"/>
      <c r="E175" s="39"/>
      <c r="F175" s="38"/>
      <c r="G175" s="38"/>
      <c r="H175" s="38"/>
      <c r="I175" s="38"/>
      <c r="J175" s="38"/>
      <c r="L175" s="41"/>
    </row>
    <row r="176" spans="1:12" ht="12">
      <c r="A176" s="36"/>
      <c r="E176" s="39"/>
      <c r="F176" s="38"/>
      <c r="G176" s="38"/>
      <c r="H176" s="38"/>
      <c r="I176" s="38"/>
      <c r="J176" s="38"/>
      <c r="L176" s="41"/>
    </row>
    <row r="177" spans="1:12" ht="12">
      <c r="A177" s="36"/>
      <c r="E177" s="39"/>
      <c r="F177" s="38"/>
      <c r="G177" s="38"/>
      <c r="H177" s="38"/>
      <c r="I177" s="38"/>
      <c r="J177" s="38"/>
      <c r="L177" s="41"/>
    </row>
    <row r="178" spans="1:12" ht="12">
      <c r="A178" s="36"/>
      <c r="E178" s="39"/>
      <c r="F178" s="38"/>
      <c r="G178" s="38"/>
      <c r="H178" s="38"/>
      <c r="I178" s="38"/>
      <c r="J178" s="38"/>
      <c r="L178" s="41"/>
    </row>
    <row r="179" spans="1:12" ht="12">
      <c r="A179" s="36"/>
      <c r="E179" s="39"/>
      <c r="F179" s="38"/>
      <c r="G179" s="38"/>
      <c r="H179" s="38"/>
      <c r="I179" s="38"/>
      <c r="J179" s="38"/>
      <c r="L179" s="41"/>
    </row>
    <row r="180" spans="1:12" ht="12">
      <c r="A180" s="36"/>
      <c r="E180" s="39"/>
      <c r="F180" s="38"/>
      <c r="G180" s="38"/>
      <c r="H180" s="38"/>
      <c r="I180" s="38"/>
      <c r="J180" s="38"/>
      <c r="L180" s="41"/>
    </row>
    <row r="181" spans="1:12" ht="12">
      <c r="A181" s="36"/>
      <c r="E181" s="39"/>
      <c r="F181" s="38"/>
      <c r="G181" s="38"/>
      <c r="H181" s="38"/>
      <c r="I181" s="38"/>
      <c r="J181" s="38"/>
      <c r="L181" s="41"/>
    </row>
    <row r="182" spans="1:12" ht="12">
      <c r="A182" s="36"/>
      <c r="E182" s="39"/>
      <c r="F182" s="38"/>
      <c r="G182" s="38"/>
      <c r="H182" s="38"/>
      <c r="I182" s="38"/>
      <c r="J182" s="38"/>
      <c r="L182" s="41"/>
    </row>
    <row r="183" spans="1:12" ht="12">
      <c r="A183" s="36"/>
      <c r="E183" s="39"/>
      <c r="F183" s="38"/>
      <c r="G183" s="38"/>
      <c r="H183" s="38"/>
      <c r="I183" s="38"/>
      <c r="J183" s="38"/>
      <c r="L183" s="41"/>
    </row>
    <row r="184" spans="1:12" ht="12">
      <c r="A184" s="36"/>
      <c r="E184" s="39"/>
      <c r="F184" s="38"/>
      <c r="G184" s="38"/>
      <c r="H184" s="38"/>
      <c r="I184" s="38"/>
      <c r="J184" s="38"/>
      <c r="L184" s="41"/>
    </row>
    <row r="185" spans="1:12" ht="12">
      <c r="A185" s="36"/>
      <c r="E185" s="39"/>
      <c r="F185" s="38"/>
      <c r="G185" s="38"/>
      <c r="H185" s="38"/>
      <c r="I185" s="38"/>
      <c r="J185" s="38"/>
      <c r="L185" s="41"/>
    </row>
    <row r="186" spans="1:12" ht="12">
      <c r="A186" s="36"/>
      <c r="E186" s="39"/>
      <c r="F186" s="38"/>
      <c r="G186" s="38"/>
      <c r="H186" s="38"/>
      <c r="I186" s="38"/>
      <c r="J186" s="38"/>
      <c r="L186" s="41"/>
    </row>
    <row r="187" spans="1:12" ht="12">
      <c r="A187" s="36"/>
      <c r="E187" s="39"/>
      <c r="F187" s="38"/>
      <c r="G187" s="38"/>
      <c r="H187" s="38"/>
      <c r="I187" s="38"/>
      <c r="J187" s="38"/>
      <c r="L187" s="41"/>
    </row>
    <row r="188" spans="1:12" ht="12">
      <c r="A188" s="36"/>
      <c r="E188" s="39"/>
      <c r="F188" s="38"/>
      <c r="G188" s="38"/>
      <c r="H188" s="38"/>
      <c r="I188" s="38"/>
      <c r="J188" s="38"/>
      <c r="L188" s="41"/>
    </row>
    <row r="189" spans="1:12" ht="12">
      <c r="A189" s="36"/>
      <c r="E189" s="39"/>
      <c r="F189" s="38"/>
      <c r="G189" s="38"/>
      <c r="H189" s="38"/>
      <c r="I189" s="38"/>
      <c r="J189" s="38"/>
      <c r="L189" s="41"/>
    </row>
    <row r="190" spans="1:12" ht="12">
      <c r="A190" s="36"/>
      <c r="E190" s="39"/>
      <c r="F190" s="38"/>
      <c r="G190" s="38"/>
      <c r="H190" s="38"/>
      <c r="I190" s="38"/>
      <c r="J190" s="38"/>
      <c r="L190" s="41"/>
    </row>
    <row r="191" spans="1:12" ht="12">
      <c r="A191" s="36"/>
      <c r="E191" s="39"/>
      <c r="F191" s="38"/>
      <c r="G191" s="38"/>
      <c r="H191" s="38"/>
      <c r="I191" s="38"/>
      <c r="J191" s="38"/>
      <c r="L191" s="41"/>
    </row>
    <row r="192" spans="1:12" ht="12">
      <c r="A192" s="36"/>
      <c r="E192" s="39"/>
      <c r="F192" s="38"/>
      <c r="G192" s="38"/>
      <c r="H192" s="38"/>
      <c r="I192" s="38"/>
      <c r="J192" s="38"/>
      <c r="L192" s="41"/>
    </row>
    <row r="193" spans="1:12" ht="12">
      <c r="A193" s="36"/>
      <c r="E193" s="39"/>
      <c r="F193" s="38"/>
      <c r="G193" s="38"/>
      <c r="H193" s="38"/>
      <c r="I193" s="38"/>
      <c r="J193" s="38"/>
      <c r="L193" s="41"/>
    </row>
    <row r="194" spans="1:12" ht="12">
      <c r="A194" s="36"/>
      <c r="E194" s="39"/>
      <c r="F194" s="38"/>
      <c r="G194" s="38"/>
      <c r="H194" s="38"/>
      <c r="I194" s="38"/>
      <c r="J194" s="38"/>
      <c r="L194" s="41"/>
    </row>
    <row r="195" spans="1:12" ht="12">
      <c r="A195" s="36"/>
      <c r="E195" s="39"/>
      <c r="F195" s="38"/>
      <c r="G195" s="38"/>
      <c r="H195" s="38"/>
      <c r="I195" s="38"/>
      <c r="J195" s="38"/>
      <c r="L195" s="41"/>
    </row>
    <row r="196" spans="1:12" ht="12">
      <c r="A196" s="36"/>
      <c r="E196" s="39"/>
      <c r="F196" s="38"/>
      <c r="G196" s="38"/>
      <c r="H196" s="38"/>
      <c r="I196" s="38"/>
      <c r="J196" s="38"/>
      <c r="L196" s="41"/>
    </row>
    <row r="197" spans="1:12" ht="12">
      <c r="A197" s="36"/>
      <c r="E197" s="39"/>
      <c r="F197" s="38"/>
      <c r="G197" s="38"/>
      <c r="H197" s="38"/>
      <c r="I197" s="38"/>
      <c r="J197" s="38"/>
      <c r="L197" s="41"/>
    </row>
    <row r="198" spans="1:12" ht="12">
      <c r="A198" s="36"/>
      <c r="E198" s="39"/>
      <c r="F198" s="38"/>
      <c r="G198" s="38"/>
      <c r="H198" s="38"/>
      <c r="I198" s="38"/>
      <c r="J198" s="38"/>
      <c r="L198" s="41"/>
    </row>
    <row r="199" spans="1:12" ht="12">
      <c r="A199" s="36"/>
      <c r="E199" s="39"/>
      <c r="F199" s="38"/>
      <c r="G199" s="38"/>
      <c r="H199" s="38"/>
      <c r="I199" s="38"/>
      <c r="J199" s="38"/>
      <c r="L199" s="41"/>
    </row>
    <row r="200" spans="1:12" ht="12">
      <c r="A200" s="36"/>
      <c r="E200" s="39"/>
      <c r="F200" s="38"/>
      <c r="G200" s="38"/>
      <c r="H200" s="38"/>
      <c r="I200" s="38"/>
      <c r="J200" s="38"/>
      <c r="L200" s="41"/>
    </row>
    <row r="201" spans="1:12" ht="12">
      <c r="A201" s="36"/>
      <c r="E201" s="39"/>
      <c r="F201" s="38"/>
      <c r="G201" s="38"/>
      <c r="H201" s="38"/>
      <c r="I201" s="38"/>
      <c r="J201" s="38"/>
      <c r="L201" s="41"/>
    </row>
    <row r="202" spans="1:12" ht="12">
      <c r="A202" s="36"/>
      <c r="E202" s="39"/>
      <c r="F202" s="38"/>
      <c r="G202" s="38"/>
      <c r="H202" s="38"/>
      <c r="I202" s="38"/>
      <c r="J202" s="38"/>
      <c r="L202" s="41"/>
    </row>
    <row r="203" spans="1:12" ht="12">
      <c r="A203" s="36"/>
      <c r="E203" s="39"/>
      <c r="F203" s="38"/>
      <c r="G203" s="38"/>
      <c r="H203" s="38"/>
      <c r="I203" s="38"/>
      <c r="J203" s="38"/>
      <c r="L203" s="41"/>
    </row>
    <row r="204" spans="1:12" ht="12">
      <c r="A204" s="36"/>
      <c r="E204" s="39"/>
      <c r="F204" s="38"/>
      <c r="G204" s="38"/>
      <c r="H204" s="38"/>
      <c r="I204" s="38"/>
      <c r="J204" s="38"/>
      <c r="L204" s="41"/>
    </row>
    <row r="205" spans="1:12" ht="12">
      <c r="A205" s="36"/>
      <c r="E205" s="39"/>
      <c r="F205" s="38"/>
      <c r="G205" s="38"/>
      <c r="H205" s="38"/>
      <c r="I205" s="38"/>
      <c r="J205" s="38"/>
      <c r="L205" s="41"/>
    </row>
    <row r="206" spans="1:12" ht="12">
      <c r="A206" s="36"/>
      <c r="E206" s="39"/>
      <c r="F206" s="38"/>
      <c r="G206" s="38"/>
      <c r="H206" s="38"/>
      <c r="I206" s="38"/>
      <c r="J206" s="38"/>
      <c r="L206" s="41"/>
    </row>
    <row r="207" spans="1:12" ht="12">
      <c r="A207" s="36"/>
      <c r="E207" s="39"/>
      <c r="F207" s="38"/>
      <c r="G207" s="38"/>
      <c r="H207" s="38"/>
      <c r="I207" s="38"/>
      <c r="J207" s="38"/>
      <c r="L207" s="41"/>
    </row>
    <row r="208" spans="1:12" ht="12">
      <c r="A208" s="36"/>
      <c r="E208" s="39"/>
      <c r="F208" s="38"/>
      <c r="G208" s="38"/>
      <c r="H208" s="38"/>
      <c r="I208" s="38"/>
      <c r="J208" s="38"/>
      <c r="L208" s="41"/>
    </row>
    <row r="209" spans="1:12" ht="12">
      <c r="A209" s="36"/>
      <c r="E209" s="39"/>
      <c r="F209" s="38"/>
      <c r="G209" s="38"/>
      <c r="H209" s="38"/>
      <c r="I209" s="38"/>
      <c r="J209" s="38"/>
      <c r="L209" s="41"/>
    </row>
    <row r="210" spans="1:12" ht="12">
      <c r="A210" s="36"/>
      <c r="E210" s="39"/>
      <c r="F210" s="38"/>
      <c r="G210" s="38"/>
      <c r="H210" s="38"/>
      <c r="I210" s="38"/>
      <c r="J210" s="38"/>
      <c r="L210" s="41"/>
    </row>
    <row r="211" spans="1:12" ht="12">
      <c r="A211" s="36"/>
      <c r="E211" s="39"/>
      <c r="F211" s="38"/>
      <c r="G211" s="38"/>
      <c r="H211" s="38"/>
      <c r="I211" s="38"/>
      <c r="J211" s="38"/>
      <c r="L211" s="41"/>
    </row>
    <row r="212" spans="1:12" ht="12">
      <c r="A212" s="36"/>
      <c r="E212" s="39"/>
      <c r="F212" s="38"/>
      <c r="G212" s="38"/>
      <c r="H212" s="38"/>
      <c r="I212" s="38"/>
      <c r="J212" s="38"/>
      <c r="L212" s="41"/>
    </row>
    <row r="213" spans="1:12" ht="12">
      <c r="A213" s="36"/>
      <c r="E213" s="39"/>
      <c r="F213" s="38"/>
      <c r="G213" s="38"/>
      <c r="H213" s="38"/>
      <c r="I213" s="38"/>
      <c r="J213" s="38"/>
      <c r="L213" s="41"/>
    </row>
    <row r="214" spans="1:12" ht="12">
      <c r="A214" s="36"/>
      <c r="E214" s="39"/>
      <c r="F214" s="38"/>
      <c r="G214" s="38"/>
      <c r="H214" s="38"/>
      <c r="I214" s="38"/>
      <c r="J214" s="38"/>
      <c r="L214" s="41"/>
    </row>
    <row r="215" spans="1:12" ht="12">
      <c r="A215" s="36"/>
      <c r="E215" s="39"/>
      <c r="F215" s="38"/>
      <c r="G215" s="38"/>
      <c r="H215" s="38"/>
      <c r="I215" s="38"/>
      <c r="J215" s="38"/>
      <c r="L215" s="41"/>
    </row>
    <row r="216" spans="1:12" ht="12">
      <c r="A216" s="36"/>
      <c r="E216" s="39"/>
      <c r="F216" s="38"/>
      <c r="G216" s="38"/>
      <c r="H216" s="38"/>
      <c r="I216" s="38"/>
      <c r="J216" s="38"/>
      <c r="L216" s="41"/>
    </row>
    <row r="217" spans="1:12" ht="12">
      <c r="A217" s="36"/>
      <c r="E217" s="39"/>
      <c r="F217" s="38"/>
      <c r="G217" s="38"/>
      <c r="H217" s="38"/>
      <c r="I217" s="38"/>
      <c r="J217" s="38"/>
      <c r="L217" s="41"/>
    </row>
    <row r="218" spans="1:12" ht="12">
      <c r="A218" s="36"/>
      <c r="E218" s="39"/>
      <c r="F218" s="38"/>
      <c r="G218" s="38"/>
      <c r="H218" s="38"/>
      <c r="I218" s="38"/>
      <c r="J218" s="38"/>
      <c r="L218" s="41"/>
    </row>
    <row r="219" spans="1:12" ht="12">
      <c r="A219" s="36"/>
      <c r="E219" s="39"/>
      <c r="F219" s="38"/>
      <c r="G219" s="38"/>
      <c r="H219" s="38"/>
      <c r="I219" s="38"/>
      <c r="J219" s="38"/>
      <c r="L219" s="41"/>
    </row>
    <row r="220" spans="1:12" ht="12">
      <c r="A220" s="36"/>
      <c r="E220" s="39"/>
      <c r="F220" s="38"/>
      <c r="G220" s="38"/>
      <c r="H220" s="38"/>
      <c r="I220" s="38"/>
      <c r="J220" s="38"/>
      <c r="L220" s="41"/>
    </row>
    <row r="221" spans="1:12" ht="12">
      <c r="A221" s="36"/>
      <c r="E221" s="39"/>
      <c r="F221" s="38"/>
      <c r="G221" s="38"/>
      <c r="H221" s="38"/>
      <c r="I221" s="38"/>
      <c r="J221" s="38"/>
      <c r="L221" s="41"/>
    </row>
    <row r="222" spans="1:12" ht="12">
      <c r="A222" s="36"/>
      <c r="E222" s="39"/>
      <c r="F222" s="38"/>
      <c r="G222" s="38"/>
      <c r="H222" s="38"/>
      <c r="I222" s="38"/>
      <c r="J222" s="38"/>
      <c r="L222" s="41"/>
    </row>
    <row r="223" spans="1:12" ht="12">
      <c r="A223" s="36"/>
      <c r="E223" s="39"/>
      <c r="F223" s="38"/>
      <c r="G223" s="38"/>
      <c r="H223" s="38"/>
      <c r="I223" s="38"/>
      <c r="J223" s="38"/>
      <c r="L223" s="41"/>
    </row>
    <row r="224" spans="1:12" ht="12">
      <c r="A224" s="36"/>
      <c r="E224" s="39"/>
      <c r="F224" s="38"/>
      <c r="G224" s="38"/>
      <c r="H224" s="38"/>
      <c r="I224" s="38"/>
      <c r="J224" s="38"/>
      <c r="L224" s="41"/>
    </row>
    <row r="225" spans="1:12" ht="12">
      <c r="A225" s="36"/>
      <c r="E225" s="39"/>
      <c r="F225" s="38"/>
      <c r="G225" s="38"/>
      <c r="H225" s="38"/>
      <c r="I225" s="38"/>
      <c r="J225" s="38"/>
      <c r="L225" s="41"/>
    </row>
    <row r="226" spans="1:12" ht="12">
      <c r="A226" s="36"/>
      <c r="E226" s="39"/>
      <c r="F226" s="38"/>
      <c r="G226" s="38"/>
      <c r="H226" s="38"/>
      <c r="I226" s="38"/>
      <c r="J226" s="38"/>
      <c r="L226" s="41"/>
    </row>
    <row r="227" spans="1:12" ht="12">
      <c r="A227" s="36"/>
      <c r="E227" s="39"/>
      <c r="F227" s="38"/>
      <c r="G227" s="38"/>
      <c r="H227" s="38"/>
      <c r="I227" s="38"/>
      <c r="J227" s="38"/>
      <c r="L227" s="41"/>
    </row>
    <row r="228" spans="1:12" ht="12">
      <c r="A228" s="36"/>
      <c r="E228" s="39"/>
      <c r="F228" s="38"/>
      <c r="G228" s="38"/>
      <c r="H228" s="38"/>
      <c r="I228" s="38"/>
      <c r="J228" s="38"/>
      <c r="L228" s="41"/>
    </row>
    <row r="229" spans="1:12" ht="12">
      <c r="A229" s="36"/>
      <c r="E229" s="39"/>
      <c r="F229" s="38"/>
      <c r="G229" s="38"/>
      <c r="H229" s="38"/>
      <c r="I229" s="38"/>
      <c r="J229" s="38"/>
      <c r="L229" s="41"/>
    </row>
    <row r="230" spans="1:12" ht="12">
      <c r="A230" s="36"/>
      <c r="E230" s="39"/>
      <c r="F230" s="38"/>
      <c r="G230" s="38"/>
      <c r="H230" s="38"/>
      <c r="I230" s="38"/>
      <c r="J230" s="38"/>
      <c r="L230" s="41"/>
    </row>
    <row r="231" spans="1:12" ht="12">
      <c r="A231" s="36"/>
      <c r="E231" s="39"/>
      <c r="F231" s="38"/>
      <c r="G231" s="38"/>
      <c r="H231" s="38"/>
      <c r="I231" s="38"/>
      <c r="J231" s="38"/>
      <c r="L231" s="41"/>
    </row>
    <row r="232" spans="1:12" ht="12">
      <c r="A232" s="36"/>
      <c r="E232" s="39"/>
      <c r="F232" s="38"/>
      <c r="G232" s="38"/>
      <c r="H232" s="38"/>
      <c r="I232" s="38"/>
      <c r="J232" s="38"/>
      <c r="L232" s="41"/>
    </row>
    <row r="233" spans="1:12" ht="12">
      <c r="A233" s="36"/>
      <c r="E233" s="39"/>
      <c r="F233" s="38"/>
      <c r="G233" s="38"/>
      <c r="H233" s="38"/>
      <c r="I233" s="38"/>
      <c r="J233" s="38"/>
      <c r="L233" s="41"/>
    </row>
    <row r="234" spans="1:12" ht="12">
      <c r="A234" s="36"/>
      <c r="E234" s="39"/>
      <c r="F234" s="38"/>
      <c r="G234" s="38"/>
      <c r="H234" s="38"/>
      <c r="I234" s="38"/>
      <c r="J234" s="38"/>
      <c r="L234" s="41"/>
    </row>
    <row r="235" spans="1:12" ht="12">
      <c r="A235" s="36"/>
      <c r="E235" s="39"/>
      <c r="F235" s="38"/>
      <c r="G235" s="38"/>
      <c r="H235" s="38"/>
      <c r="I235" s="38"/>
      <c r="J235" s="38"/>
      <c r="L235" s="41"/>
    </row>
    <row r="236" spans="1:12" ht="12">
      <c r="A236" s="36"/>
      <c r="E236" s="39"/>
      <c r="F236" s="38"/>
      <c r="G236" s="38"/>
      <c r="H236" s="38"/>
      <c r="I236" s="38"/>
      <c r="J236" s="38"/>
      <c r="L236" s="41"/>
    </row>
    <row r="237" spans="1:12" ht="12">
      <c r="A237" s="36"/>
      <c r="E237" s="39"/>
      <c r="F237" s="38"/>
      <c r="G237" s="38"/>
      <c r="H237" s="38"/>
      <c r="I237" s="38"/>
      <c r="J237" s="38"/>
      <c r="L237" s="41"/>
    </row>
    <row r="238" spans="1:12" ht="12">
      <c r="A238" s="36"/>
      <c r="E238" s="39"/>
      <c r="F238" s="38"/>
      <c r="G238" s="38"/>
      <c r="H238" s="38"/>
      <c r="I238" s="38"/>
      <c r="J238" s="38"/>
      <c r="L238" s="41"/>
    </row>
    <row r="239" spans="1:12" ht="12">
      <c r="A239" s="36"/>
      <c r="E239" s="39"/>
      <c r="F239" s="38"/>
      <c r="G239" s="38"/>
      <c r="H239" s="38"/>
      <c r="I239" s="38"/>
      <c r="J239" s="38"/>
      <c r="L239" s="41"/>
    </row>
    <row r="240" spans="1:12" ht="12">
      <c r="A240" s="36"/>
      <c r="E240" s="39"/>
      <c r="F240" s="38"/>
      <c r="G240" s="38"/>
      <c r="H240" s="38"/>
      <c r="I240" s="38"/>
      <c r="J240" s="38"/>
      <c r="L240" s="41"/>
    </row>
    <row r="241" spans="1:12" ht="12">
      <c r="A241" s="36"/>
      <c r="E241" s="39"/>
      <c r="F241" s="38"/>
      <c r="G241" s="38"/>
      <c r="H241" s="38"/>
      <c r="I241" s="38"/>
      <c r="J241" s="38"/>
      <c r="L241" s="41"/>
    </row>
    <row r="242" spans="1:12" ht="12">
      <c r="A242" s="36"/>
      <c r="E242" s="39"/>
      <c r="F242" s="38"/>
      <c r="G242" s="38"/>
      <c r="H242" s="38"/>
      <c r="I242" s="38"/>
      <c r="J242" s="38"/>
      <c r="L242" s="41"/>
    </row>
    <row r="243" spans="1:12" ht="12">
      <c r="A243" s="36"/>
      <c r="E243" s="39"/>
      <c r="F243" s="38"/>
      <c r="G243" s="38"/>
      <c r="H243" s="38"/>
      <c r="I243" s="38"/>
      <c r="J243" s="38"/>
      <c r="L243" s="41"/>
    </row>
    <row r="244" spans="1:12" ht="12">
      <c r="A244" s="36"/>
      <c r="E244" s="39"/>
      <c r="F244" s="38"/>
      <c r="G244" s="38"/>
      <c r="H244" s="38"/>
      <c r="I244" s="38"/>
      <c r="J244" s="38"/>
      <c r="L244" s="41"/>
    </row>
    <row r="245" spans="1:12" ht="12">
      <c r="A245" s="36"/>
      <c r="E245" s="39"/>
      <c r="F245" s="38"/>
      <c r="G245" s="38"/>
      <c r="H245" s="38"/>
      <c r="I245" s="38"/>
      <c r="J245" s="38"/>
      <c r="L245" s="41"/>
    </row>
    <row r="246" spans="1:12" ht="12">
      <c r="A246" s="36"/>
      <c r="E246" s="39"/>
      <c r="F246" s="38"/>
      <c r="G246" s="38"/>
      <c r="H246" s="38"/>
      <c r="I246" s="38"/>
      <c r="J246" s="38"/>
      <c r="L246" s="41"/>
    </row>
    <row r="247" spans="1:12" ht="12">
      <c r="A247" s="36"/>
      <c r="E247" s="39"/>
      <c r="F247" s="38"/>
      <c r="G247" s="38"/>
      <c r="H247" s="38"/>
      <c r="I247" s="38"/>
      <c r="J247" s="38"/>
      <c r="L247" s="41"/>
    </row>
    <row r="248" spans="1:12" ht="12">
      <c r="A248" s="36"/>
      <c r="E248" s="39"/>
      <c r="F248" s="38"/>
      <c r="G248" s="38"/>
      <c r="H248" s="38"/>
      <c r="I248" s="38"/>
      <c r="J248" s="38"/>
      <c r="L248" s="41"/>
    </row>
    <row r="249" spans="1:12" ht="12">
      <c r="A249" s="36"/>
      <c r="E249" s="39"/>
      <c r="F249" s="38"/>
      <c r="G249" s="38"/>
      <c r="H249" s="38"/>
      <c r="I249" s="38"/>
      <c r="J249" s="38"/>
      <c r="L249" s="41"/>
    </row>
    <row r="250" spans="1:12" ht="12">
      <c r="A250" s="36"/>
      <c r="E250" s="39"/>
      <c r="F250" s="38"/>
      <c r="G250" s="38"/>
      <c r="H250" s="38"/>
      <c r="I250" s="38"/>
      <c r="J250" s="38"/>
      <c r="L250" s="41"/>
    </row>
    <row r="251" spans="1:12" ht="12">
      <c r="A251" s="36"/>
      <c r="E251" s="39"/>
      <c r="F251" s="38"/>
      <c r="G251" s="38"/>
      <c r="H251" s="38"/>
      <c r="I251" s="38"/>
      <c r="J251" s="38"/>
      <c r="L251" s="41"/>
    </row>
    <row r="252" spans="1:12" ht="12">
      <c r="A252" s="36"/>
      <c r="E252" s="39"/>
      <c r="F252" s="38"/>
      <c r="G252" s="38"/>
      <c r="H252" s="38"/>
      <c r="I252" s="38"/>
      <c r="J252" s="38"/>
      <c r="L252" s="41"/>
    </row>
    <row r="253" spans="1:12" ht="12">
      <c r="A253" s="36"/>
      <c r="E253" s="39"/>
      <c r="F253" s="38"/>
      <c r="G253" s="38"/>
      <c r="H253" s="38"/>
      <c r="I253" s="38"/>
      <c r="J253" s="38"/>
      <c r="L253" s="41"/>
    </row>
    <row r="254" spans="1:12" ht="12">
      <c r="A254" s="36"/>
      <c r="E254" s="39"/>
      <c r="F254" s="38"/>
      <c r="G254" s="38"/>
      <c r="H254" s="38"/>
      <c r="I254" s="38"/>
      <c r="J254" s="38"/>
      <c r="L254" s="41"/>
    </row>
    <row r="255" spans="1:12" ht="12">
      <c r="A255" s="36"/>
      <c r="E255" s="39"/>
      <c r="F255" s="38"/>
      <c r="G255" s="38"/>
      <c r="H255" s="38"/>
      <c r="I255" s="38"/>
      <c r="J255" s="38"/>
      <c r="L255" s="41"/>
    </row>
    <row r="256" spans="1:12" ht="12">
      <c r="A256" s="36"/>
      <c r="E256" s="39"/>
      <c r="F256" s="38"/>
      <c r="G256" s="38"/>
      <c r="H256" s="38"/>
      <c r="I256" s="38"/>
      <c r="J256" s="38"/>
      <c r="L256" s="41"/>
    </row>
    <row r="257" spans="1:12" ht="12">
      <c r="A257" s="36"/>
      <c r="E257" s="39"/>
      <c r="F257" s="38"/>
      <c r="G257" s="38"/>
      <c r="H257" s="38"/>
      <c r="I257" s="38"/>
      <c r="J257" s="38"/>
      <c r="L257" s="41"/>
    </row>
    <row r="258" spans="1:12" ht="12">
      <c r="A258" s="36"/>
      <c r="E258" s="39"/>
      <c r="F258" s="38"/>
      <c r="G258" s="38"/>
      <c r="H258" s="38"/>
      <c r="I258" s="38"/>
      <c r="J258" s="38"/>
      <c r="L258" s="41"/>
    </row>
    <row r="259" spans="1:12" ht="12">
      <c r="A259" s="36"/>
      <c r="E259" s="39"/>
      <c r="F259" s="38"/>
      <c r="G259" s="38"/>
      <c r="H259" s="38"/>
      <c r="I259" s="38"/>
      <c r="J259" s="38"/>
      <c r="L259" s="41"/>
    </row>
    <row r="260" spans="1:12" ht="12">
      <c r="A260" s="36"/>
      <c r="E260" s="39"/>
      <c r="F260" s="38"/>
      <c r="G260" s="38"/>
      <c r="H260" s="38"/>
      <c r="I260" s="38"/>
      <c r="J260" s="38"/>
      <c r="L260" s="41"/>
    </row>
    <row r="261" spans="1:12" ht="12">
      <c r="A261" s="36"/>
      <c r="E261" s="39"/>
      <c r="F261" s="38"/>
      <c r="G261" s="38"/>
      <c r="H261" s="38"/>
      <c r="I261" s="38"/>
      <c r="J261" s="38"/>
      <c r="L261" s="41"/>
    </row>
    <row r="262" spans="1:12" ht="12">
      <c r="A262" s="36"/>
      <c r="E262" s="39"/>
      <c r="F262" s="38"/>
      <c r="G262" s="38"/>
      <c r="H262" s="38"/>
      <c r="I262" s="38"/>
      <c r="J262" s="38"/>
      <c r="L262" s="41"/>
    </row>
    <row r="263" spans="1:12" ht="12">
      <c r="A263" s="36"/>
      <c r="E263" s="39"/>
      <c r="F263" s="38"/>
      <c r="G263" s="38"/>
      <c r="H263" s="38"/>
      <c r="I263" s="38"/>
      <c r="J263" s="38"/>
      <c r="L263" s="41"/>
    </row>
    <row r="264" spans="1:12" ht="12">
      <c r="A264" s="36"/>
      <c r="E264" s="39"/>
      <c r="F264" s="38"/>
      <c r="G264" s="38"/>
      <c r="H264" s="38"/>
      <c r="I264" s="38"/>
      <c r="J264" s="38"/>
      <c r="L264" s="41"/>
    </row>
    <row r="265" spans="1:12" ht="12">
      <c r="A265" s="36"/>
      <c r="E265" s="39"/>
      <c r="F265" s="38"/>
      <c r="G265" s="38"/>
      <c r="H265" s="38"/>
      <c r="I265" s="38"/>
      <c r="J265" s="38"/>
      <c r="L265" s="41"/>
    </row>
    <row r="266" spans="1:12" ht="12">
      <c r="A266" s="36"/>
      <c r="E266" s="39"/>
      <c r="F266" s="38"/>
      <c r="G266" s="38"/>
      <c r="H266" s="38"/>
      <c r="I266" s="38"/>
      <c r="J266" s="38"/>
      <c r="L266" s="41"/>
    </row>
    <row r="267" spans="1:12" ht="12">
      <c r="A267" s="36"/>
      <c r="E267" s="39"/>
      <c r="F267" s="38"/>
      <c r="G267" s="38"/>
      <c r="H267" s="38"/>
      <c r="I267" s="38"/>
      <c r="J267" s="38"/>
      <c r="L267" s="41"/>
    </row>
    <row r="268" spans="1:12" ht="12">
      <c r="A268" s="36"/>
      <c r="E268" s="39"/>
      <c r="F268" s="38"/>
      <c r="G268" s="38"/>
      <c r="H268" s="38"/>
      <c r="I268" s="38"/>
      <c r="J268" s="38"/>
      <c r="L268" s="41"/>
    </row>
    <row r="269" spans="1:12" ht="12">
      <c r="A269" s="36"/>
      <c r="E269" s="39"/>
      <c r="F269" s="38"/>
      <c r="G269" s="38"/>
      <c r="H269" s="38"/>
      <c r="I269" s="38"/>
      <c r="J269" s="38"/>
      <c r="L269" s="41"/>
    </row>
    <row r="270" spans="1:12" ht="12">
      <c r="A270" s="36"/>
      <c r="E270" s="39"/>
      <c r="F270" s="38"/>
      <c r="G270" s="38"/>
      <c r="H270" s="38"/>
      <c r="I270" s="38"/>
      <c r="J270" s="38"/>
      <c r="L270" s="41"/>
    </row>
    <row r="271" spans="1:12" ht="12">
      <c r="A271" s="36"/>
      <c r="E271" s="39"/>
      <c r="F271" s="38"/>
      <c r="G271" s="38"/>
      <c r="H271" s="38"/>
      <c r="I271" s="38"/>
      <c r="J271" s="38"/>
      <c r="L271" s="41"/>
    </row>
    <row r="272" spans="1:12" ht="12">
      <c r="A272" s="36"/>
      <c r="E272" s="39"/>
      <c r="F272" s="38"/>
      <c r="G272" s="38"/>
      <c r="H272" s="38"/>
      <c r="I272" s="38"/>
      <c r="J272" s="38"/>
      <c r="L272" s="41"/>
    </row>
    <row r="273" spans="1:12" ht="12">
      <c r="A273" s="36"/>
      <c r="E273" s="39"/>
      <c r="F273" s="38"/>
      <c r="G273" s="38"/>
      <c r="H273" s="38"/>
      <c r="I273" s="38"/>
      <c r="J273" s="38"/>
      <c r="L273" s="41"/>
    </row>
    <row r="274" spans="1:12" ht="12">
      <c r="A274" s="36"/>
      <c r="E274" s="39"/>
      <c r="F274" s="38"/>
      <c r="G274" s="38"/>
      <c r="H274" s="38"/>
      <c r="I274" s="38"/>
      <c r="J274" s="38"/>
      <c r="L274" s="41"/>
    </row>
    <row r="275" spans="1:12" ht="12">
      <c r="A275" s="36"/>
      <c r="E275" s="39"/>
      <c r="F275" s="38"/>
      <c r="G275" s="38"/>
      <c r="H275" s="38"/>
      <c r="I275" s="38"/>
      <c r="J275" s="38"/>
      <c r="L275" s="41"/>
    </row>
    <row r="276" spans="1:12" ht="12">
      <c r="A276" s="36"/>
      <c r="E276" s="39"/>
      <c r="F276" s="38"/>
      <c r="G276" s="38"/>
      <c r="H276" s="38"/>
      <c r="I276" s="38"/>
      <c r="J276" s="38"/>
      <c r="L276" s="41"/>
    </row>
    <row r="277" spans="1:12" ht="12">
      <c r="A277" s="36"/>
      <c r="E277" s="39"/>
      <c r="F277" s="38"/>
      <c r="G277" s="38"/>
      <c r="H277" s="38"/>
      <c r="I277" s="38"/>
      <c r="J277" s="38"/>
      <c r="L277" s="41"/>
    </row>
    <row r="278" spans="1:12" ht="12">
      <c r="A278" s="36"/>
      <c r="E278" s="39"/>
      <c r="F278" s="38"/>
      <c r="G278" s="38"/>
      <c r="H278" s="38"/>
      <c r="I278" s="38"/>
      <c r="J278" s="38"/>
      <c r="L278" s="41"/>
    </row>
    <row r="279" spans="1:12" ht="12">
      <c r="A279" s="36"/>
      <c r="E279" s="39"/>
      <c r="F279" s="38"/>
      <c r="G279" s="38"/>
      <c r="H279" s="38"/>
      <c r="I279" s="38"/>
      <c r="J279" s="38"/>
      <c r="L279" s="41"/>
    </row>
    <row r="280" spans="1:12" ht="12">
      <c r="A280" s="36"/>
      <c r="E280" s="39"/>
      <c r="F280" s="38"/>
      <c r="G280" s="38"/>
      <c r="H280" s="38"/>
      <c r="I280" s="38"/>
      <c r="J280" s="38"/>
      <c r="L280" s="41"/>
    </row>
    <row r="281" spans="1:12" ht="12">
      <c r="A281" s="36"/>
      <c r="E281" s="39"/>
      <c r="F281" s="38"/>
      <c r="G281" s="38"/>
      <c r="H281" s="38"/>
      <c r="I281" s="38"/>
      <c r="J281" s="38"/>
      <c r="L281" s="41"/>
    </row>
    <row r="282" spans="1:12" ht="12">
      <c r="A282" s="36"/>
      <c r="E282" s="39"/>
      <c r="F282" s="38"/>
      <c r="G282" s="38"/>
      <c r="H282" s="38"/>
      <c r="I282" s="38"/>
      <c r="J282" s="38"/>
      <c r="L282" s="41"/>
    </row>
    <row r="283" spans="1:12" ht="12">
      <c r="A283" s="36"/>
      <c r="E283" s="39"/>
      <c r="F283" s="38"/>
      <c r="G283" s="38"/>
      <c r="H283" s="38"/>
      <c r="I283" s="38"/>
      <c r="J283" s="38"/>
      <c r="L283" s="41"/>
    </row>
    <row r="284" spans="1:12" ht="12">
      <c r="A284" s="36"/>
      <c r="E284" s="39"/>
      <c r="F284" s="38"/>
      <c r="G284" s="38"/>
      <c r="H284" s="38"/>
      <c r="I284" s="38"/>
      <c r="J284" s="38"/>
      <c r="L284" s="41"/>
    </row>
    <row r="285" spans="1:12" ht="12">
      <c r="A285" s="36"/>
      <c r="E285" s="39"/>
      <c r="F285" s="38"/>
      <c r="G285" s="38"/>
      <c r="H285" s="38"/>
      <c r="I285" s="38"/>
      <c r="J285" s="38"/>
      <c r="L285" s="41"/>
    </row>
    <row r="286" spans="1:12" ht="12">
      <c r="A286" s="36"/>
      <c r="E286" s="39"/>
      <c r="F286" s="38"/>
      <c r="G286" s="38"/>
      <c r="H286" s="38"/>
      <c r="I286" s="38"/>
      <c r="J286" s="38"/>
      <c r="L286" s="41"/>
    </row>
    <row r="287" spans="1:12" ht="12">
      <c r="A287" s="36"/>
      <c r="E287" s="39"/>
      <c r="F287" s="38"/>
      <c r="G287" s="38"/>
      <c r="H287" s="38"/>
      <c r="I287" s="38"/>
      <c r="J287" s="38"/>
      <c r="L287" s="41"/>
    </row>
    <row r="288" spans="1:12" ht="12">
      <c r="A288" s="36"/>
      <c r="E288" s="39"/>
      <c r="F288" s="38"/>
      <c r="G288" s="38"/>
      <c r="H288" s="38"/>
      <c r="I288" s="38"/>
      <c r="J288" s="38"/>
      <c r="L288" s="41"/>
    </row>
    <row r="289" spans="1:12" ht="12">
      <c r="A289" s="36"/>
      <c r="E289" s="39"/>
      <c r="F289" s="38"/>
      <c r="G289" s="38"/>
      <c r="H289" s="38"/>
      <c r="I289" s="38"/>
      <c r="J289" s="38"/>
      <c r="L289" s="41"/>
    </row>
    <row r="290" spans="1:12" ht="12">
      <c r="A290" s="36"/>
      <c r="E290" s="39"/>
      <c r="F290" s="38"/>
      <c r="G290" s="38"/>
      <c r="H290" s="38"/>
      <c r="I290" s="38"/>
      <c r="J290" s="38"/>
      <c r="L290" s="41"/>
    </row>
    <row r="291" spans="1:12" ht="12">
      <c r="A291" s="36"/>
      <c r="E291" s="39"/>
      <c r="F291" s="38"/>
      <c r="G291" s="38"/>
      <c r="H291" s="38"/>
      <c r="I291" s="38"/>
      <c r="J291" s="38"/>
      <c r="L291" s="41"/>
    </row>
    <row r="292" spans="1:12" ht="12">
      <c r="A292" s="36"/>
      <c r="E292" s="39"/>
      <c r="F292" s="38"/>
      <c r="G292" s="38"/>
      <c r="H292" s="38"/>
      <c r="I292" s="38"/>
      <c r="J292" s="38"/>
      <c r="L292" s="41"/>
    </row>
    <row r="293" spans="1:12" ht="12">
      <c r="A293" s="36"/>
      <c r="E293" s="39"/>
      <c r="F293" s="38"/>
      <c r="G293" s="38"/>
      <c r="H293" s="38"/>
      <c r="I293" s="38"/>
      <c r="J293" s="38"/>
      <c r="L293" s="41"/>
    </row>
    <row r="294" spans="1:12" ht="12">
      <c r="A294" s="36"/>
      <c r="E294" s="39"/>
      <c r="F294" s="38"/>
      <c r="G294" s="38"/>
      <c r="H294" s="38"/>
      <c r="I294" s="38"/>
      <c r="J294" s="38"/>
      <c r="L294" s="41"/>
    </row>
    <row r="295" spans="1:12" ht="12">
      <c r="A295" s="36"/>
      <c r="E295" s="39"/>
      <c r="F295" s="38"/>
      <c r="G295" s="38"/>
      <c r="H295" s="38"/>
      <c r="I295" s="38"/>
      <c r="J295" s="38"/>
      <c r="L295" s="41"/>
    </row>
    <row r="296" spans="1:12" ht="12">
      <c r="A296" s="36"/>
      <c r="E296" s="39"/>
      <c r="F296" s="38"/>
      <c r="G296" s="38"/>
      <c r="H296" s="38"/>
      <c r="I296" s="38"/>
      <c r="J296" s="38"/>
      <c r="L296" s="41"/>
    </row>
    <row r="297" spans="1:12" ht="12">
      <c r="A297" s="36"/>
      <c r="E297" s="39"/>
      <c r="F297" s="38"/>
      <c r="G297" s="38"/>
      <c r="H297" s="38"/>
      <c r="I297" s="38"/>
      <c r="J297" s="38"/>
      <c r="L297" s="41"/>
    </row>
    <row r="298" spans="1:12" ht="12">
      <c r="A298" s="36"/>
      <c r="E298" s="39"/>
      <c r="F298" s="38"/>
      <c r="G298" s="38"/>
      <c r="H298" s="38"/>
      <c r="I298" s="38"/>
      <c r="J298" s="38"/>
      <c r="L298" s="41"/>
    </row>
    <row r="299" spans="1:12" ht="12">
      <c r="A299" s="36"/>
      <c r="E299" s="39"/>
      <c r="F299" s="38"/>
      <c r="G299" s="38"/>
      <c r="H299" s="38"/>
      <c r="I299" s="38"/>
      <c r="J299" s="38"/>
      <c r="L299" s="41"/>
    </row>
    <row r="300" spans="1:12" ht="12">
      <c r="A300" s="36"/>
      <c r="E300" s="39"/>
      <c r="F300" s="38"/>
      <c r="G300" s="38"/>
      <c r="H300" s="38"/>
      <c r="I300" s="38"/>
      <c r="J300" s="38"/>
      <c r="L300" s="41"/>
    </row>
    <row r="301" spans="1:12" ht="12">
      <c r="A301" s="36"/>
      <c r="E301" s="39"/>
      <c r="F301" s="38"/>
      <c r="G301" s="38"/>
      <c r="H301" s="38"/>
      <c r="I301" s="38"/>
      <c r="J301" s="38"/>
      <c r="L301" s="41"/>
    </row>
    <row r="302" spans="1:12" ht="12">
      <c r="A302" s="36"/>
      <c r="E302" s="39"/>
      <c r="F302" s="38"/>
      <c r="G302" s="38"/>
      <c r="H302" s="38"/>
      <c r="I302" s="38"/>
      <c r="J302" s="38"/>
      <c r="L302" s="41"/>
    </row>
    <row r="303" spans="1:12" ht="12">
      <c r="A303" s="36"/>
      <c r="E303" s="39"/>
      <c r="F303" s="38"/>
      <c r="G303" s="38"/>
      <c r="H303" s="38"/>
      <c r="I303" s="38"/>
      <c r="J303" s="38"/>
      <c r="L303" s="41"/>
    </row>
    <row r="304" spans="1:12" ht="12">
      <c r="A304" s="36"/>
      <c r="E304" s="39"/>
      <c r="F304" s="38"/>
      <c r="G304" s="38"/>
      <c r="H304" s="38"/>
      <c r="I304" s="38"/>
      <c r="J304" s="38"/>
      <c r="L304" s="41"/>
    </row>
    <row r="305" spans="1:12" ht="12">
      <c r="A305" s="36"/>
      <c r="E305" s="39"/>
      <c r="F305" s="38"/>
      <c r="G305" s="38"/>
      <c r="H305" s="38"/>
      <c r="I305" s="38"/>
      <c r="J305" s="38"/>
      <c r="L305" s="41"/>
    </row>
    <row r="306" spans="1:12" ht="12">
      <c r="A306" s="36"/>
      <c r="E306" s="39"/>
      <c r="F306" s="38"/>
      <c r="G306" s="38"/>
      <c r="H306" s="38"/>
      <c r="I306" s="38"/>
      <c r="J306" s="38"/>
      <c r="L306" s="41"/>
    </row>
    <row r="307" spans="1:12" ht="12">
      <c r="A307" s="36"/>
      <c r="E307" s="39"/>
      <c r="F307" s="38"/>
      <c r="G307" s="38"/>
      <c r="H307" s="38"/>
      <c r="I307" s="38"/>
      <c r="J307" s="38"/>
      <c r="L307" s="41"/>
    </row>
    <row r="308" spans="1:12" ht="12">
      <c r="A308" s="36"/>
      <c r="E308" s="39"/>
      <c r="F308" s="38"/>
      <c r="G308" s="38"/>
      <c r="H308" s="38"/>
      <c r="I308" s="38"/>
      <c r="J308" s="38"/>
      <c r="L308" s="41"/>
    </row>
    <row r="309" spans="1:12" ht="12">
      <c r="A309" s="36"/>
      <c r="E309" s="39"/>
      <c r="F309" s="38"/>
      <c r="G309" s="38"/>
      <c r="H309" s="38"/>
      <c r="I309" s="38"/>
      <c r="J309" s="38"/>
      <c r="L309" s="41"/>
    </row>
    <row r="310" spans="1:12" ht="12">
      <c r="A310" s="36"/>
      <c r="E310" s="39"/>
      <c r="F310" s="38"/>
      <c r="G310" s="38"/>
      <c r="H310" s="38"/>
      <c r="I310" s="38"/>
      <c r="J310" s="38"/>
      <c r="L310" s="41"/>
    </row>
    <row r="311" spans="1:12" ht="12">
      <c r="A311" s="36"/>
      <c r="E311" s="39"/>
      <c r="F311" s="38"/>
      <c r="G311" s="38"/>
      <c r="H311" s="38"/>
      <c r="I311" s="38"/>
      <c r="J311" s="38"/>
      <c r="L311" s="41"/>
    </row>
    <row r="312" spans="1:12" ht="12">
      <c r="A312" s="36"/>
      <c r="E312" s="39"/>
      <c r="F312" s="38"/>
      <c r="G312" s="38"/>
      <c r="H312" s="38"/>
      <c r="I312" s="38"/>
      <c r="J312" s="38"/>
      <c r="L312" s="41"/>
    </row>
    <row r="313" spans="1:12" ht="12">
      <c r="A313" s="36"/>
      <c r="E313" s="39"/>
      <c r="F313" s="38"/>
      <c r="G313" s="38"/>
      <c r="H313" s="38"/>
      <c r="I313" s="38"/>
      <c r="J313" s="38"/>
      <c r="L313" s="41"/>
    </row>
    <row r="314" spans="1:12" ht="12">
      <c r="A314" s="36"/>
      <c r="E314" s="39"/>
      <c r="F314" s="38"/>
      <c r="G314" s="38"/>
      <c r="H314" s="38"/>
      <c r="I314" s="38"/>
      <c r="J314" s="38"/>
      <c r="L314" s="41"/>
    </row>
    <row r="315" spans="1:12" ht="12">
      <c r="A315" s="36"/>
      <c r="E315" s="39"/>
      <c r="F315" s="38"/>
      <c r="G315" s="38"/>
      <c r="H315" s="38"/>
      <c r="I315" s="38"/>
      <c r="J315" s="38"/>
      <c r="L315" s="41"/>
    </row>
    <row r="316" spans="1:12" ht="12">
      <c r="A316" s="36"/>
      <c r="E316" s="39"/>
      <c r="F316" s="38"/>
      <c r="G316" s="38"/>
      <c r="H316" s="38"/>
      <c r="I316" s="38"/>
      <c r="J316" s="38"/>
      <c r="L316" s="41"/>
    </row>
    <row r="317" spans="1:12" ht="12">
      <c r="A317" s="36"/>
      <c r="E317" s="39"/>
      <c r="F317" s="38"/>
      <c r="G317" s="38"/>
      <c r="H317" s="38"/>
      <c r="I317" s="38"/>
      <c r="J317" s="38"/>
      <c r="L317" s="41"/>
    </row>
    <row r="318" spans="1:12" ht="12">
      <c r="A318" s="36"/>
      <c r="E318" s="39"/>
      <c r="F318" s="38"/>
      <c r="G318" s="38"/>
      <c r="H318" s="38"/>
      <c r="I318" s="38"/>
      <c r="J318" s="38"/>
      <c r="L318" s="41"/>
    </row>
    <row r="319" spans="1:12" ht="12">
      <c r="A319" s="36"/>
      <c r="E319" s="39"/>
      <c r="F319" s="38"/>
      <c r="G319" s="38"/>
      <c r="H319" s="38"/>
      <c r="I319" s="38"/>
      <c r="J319" s="38"/>
      <c r="L319" s="41"/>
    </row>
    <row r="320" spans="1:12" ht="12">
      <c r="A320" s="36"/>
      <c r="E320" s="39"/>
      <c r="F320" s="38"/>
      <c r="G320" s="38"/>
      <c r="H320" s="38"/>
      <c r="I320" s="38"/>
      <c r="J320" s="38"/>
      <c r="L320" s="41"/>
    </row>
    <row r="321" spans="1:12" ht="12">
      <c r="A321" s="36"/>
      <c r="E321" s="39"/>
      <c r="F321" s="38"/>
      <c r="G321" s="38"/>
      <c r="H321" s="38"/>
      <c r="I321" s="38"/>
      <c r="J321" s="38"/>
      <c r="L321" s="41"/>
    </row>
    <row r="322" spans="1:12" ht="12">
      <c r="A322" s="36"/>
      <c r="E322" s="39"/>
      <c r="F322" s="38"/>
      <c r="G322" s="38"/>
      <c r="H322" s="38"/>
      <c r="I322" s="38"/>
      <c r="J322" s="38"/>
      <c r="L322" s="41"/>
    </row>
    <row r="323" spans="1:12" ht="12">
      <c r="A323" s="36"/>
      <c r="E323" s="39"/>
      <c r="F323" s="38"/>
      <c r="G323" s="38"/>
      <c r="H323" s="38"/>
      <c r="I323" s="38"/>
      <c r="J323" s="38"/>
      <c r="L323" s="41"/>
    </row>
    <row r="324" spans="1:12" ht="12">
      <c r="A324" s="36"/>
      <c r="E324" s="39"/>
      <c r="F324" s="38"/>
      <c r="G324" s="38"/>
      <c r="H324" s="38"/>
      <c r="I324" s="38"/>
      <c r="J324" s="38"/>
      <c r="L324" s="41"/>
    </row>
    <row r="325" spans="1:12" ht="12">
      <c r="A325" s="36"/>
      <c r="E325" s="39"/>
      <c r="F325" s="38"/>
      <c r="G325" s="38"/>
      <c r="H325" s="38"/>
      <c r="I325" s="38"/>
      <c r="J325" s="38"/>
      <c r="L325" s="41"/>
    </row>
    <row r="326" spans="1:12" ht="12">
      <c r="A326" s="36"/>
      <c r="E326" s="39"/>
      <c r="F326" s="38"/>
      <c r="G326" s="38"/>
      <c r="H326" s="38"/>
      <c r="I326" s="38"/>
      <c r="J326" s="38"/>
      <c r="L326" s="41"/>
    </row>
    <row r="327" spans="1:12" ht="12">
      <c r="A327" s="36"/>
      <c r="E327" s="39"/>
      <c r="F327" s="38"/>
      <c r="G327" s="38"/>
      <c r="H327" s="38"/>
      <c r="I327" s="38"/>
      <c r="J327" s="38"/>
      <c r="L327" s="41"/>
    </row>
    <row r="328" spans="1:12" ht="12">
      <c r="A328" s="36"/>
      <c r="E328" s="39"/>
      <c r="F328" s="38"/>
      <c r="G328" s="38"/>
      <c r="H328" s="38"/>
      <c r="I328" s="38"/>
      <c r="J328" s="38"/>
      <c r="L328" s="41"/>
    </row>
    <row r="329" spans="1:12" ht="12">
      <c r="A329" s="36"/>
      <c r="E329" s="39"/>
      <c r="F329" s="38"/>
      <c r="G329" s="38"/>
      <c r="H329" s="38"/>
      <c r="I329" s="38"/>
      <c r="J329" s="38"/>
      <c r="L329" s="41"/>
    </row>
    <row r="330" spans="1:12" ht="12">
      <c r="A330" s="36"/>
      <c r="E330" s="39"/>
      <c r="F330" s="38"/>
      <c r="G330" s="38"/>
      <c r="H330" s="38"/>
      <c r="I330" s="38"/>
      <c r="J330" s="38"/>
      <c r="L330" s="41"/>
    </row>
    <row r="331" spans="1:12" ht="12">
      <c r="A331" s="36"/>
      <c r="E331" s="39"/>
      <c r="F331" s="38"/>
      <c r="G331" s="38"/>
      <c r="H331" s="38"/>
      <c r="I331" s="38"/>
      <c r="J331" s="38"/>
      <c r="L331" s="41"/>
    </row>
    <row r="332" spans="1:12" ht="12">
      <c r="A332" s="36"/>
      <c r="E332" s="39"/>
      <c r="F332" s="38"/>
      <c r="G332" s="38"/>
      <c r="H332" s="38"/>
      <c r="I332" s="38"/>
      <c r="J332" s="38"/>
      <c r="L332" s="41"/>
    </row>
    <row r="333" spans="1:12" ht="12">
      <c r="A333" s="36"/>
      <c r="E333" s="39"/>
      <c r="F333" s="38"/>
      <c r="G333" s="38"/>
      <c r="H333" s="38"/>
      <c r="I333" s="38"/>
      <c r="J333" s="38"/>
      <c r="L333" s="41"/>
    </row>
    <row r="334" spans="1:12" ht="12">
      <c r="A334" s="36"/>
      <c r="E334" s="39"/>
      <c r="F334" s="38"/>
      <c r="G334" s="38"/>
      <c r="H334" s="38"/>
      <c r="I334" s="38"/>
      <c r="J334" s="38"/>
      <c r="L334" s="41"/>
    </row>
    <row r="335" spans="1:12" ht="12">
      <c r="A335" s="36"/>
      <c r="E335" s="39"/>
      <c r="F335" s="38"/>
      <c r="G335" s="38"/>
      <c r="H335" s="38"/>
      <c r="I335" s="38"/>
      <c r="J335" s="38"/>
      <c r="L335" s="41"/>
    </row>
    <row r="336" spans="1:12" ht="12">
      <c r="A336" s="36"/>
      <c r="E336" s="39"/>
      <c r="F336" s="38"/>
      <c r="G336" s="38"/>
      <c r="H336" s="38"/>
      <c r="I336" s="38"/>
      <c r="J336" s="38"/>
      <c r="L336" s="41"/>
    </row>
    <row r="337" spans="1:12" ht="12">
      <c r="A337" s="36"/>
      <c r="E337" s="39"/>
      <c r="F337" s="38"/>
      <c r="G337" s="38"/>
      <c r="H337" s="38"/>
      <c r="I337" s="38"/>
      <c r="J337" s="38"/>
      <c r="L337" s="41"/>
    </row>
    <row r="338" spans="1:12" ht="12">
      <c r="A338" s="36"/>
      <c r="E338" s="39"/>
      <c r="F338" s="38"/>
      <c r="G338" s="38"/>
      <c r="H338" s="38"/>
      <c r="I338" s="38"/>
      <c r="J338" s="38"/>
      <c r="L338" s="41"/>
    </row>
    <row r="339" spans="1:12" ht="12">
      <c r="A339" s="36"/>
      <c r="E339" s="39"/>
      <c r="F339" s="38"/>
      <c r="G339" s="38"/>
      <c r="H339" s="38"/>
      <c r="I339" s="38"/>
      <c r="J339" s="38"/>
      <c r="L339" s="41"/>
    </row>
    <row r="340" spans="1:12" ht="12">
      <c r="A340" s="36"/>
      <c r="E340" s="39"/>
      <c r="F340" s="38"/>
      <c r="G340" s="38"/>
      <c r="H340" s="38"/>
      <c r="I340" s="38"/>
      <c r="J340" s="38"/>
      <c r="L340" s="41"/>
    </row>
    <row r="341" spans="1:12" ht="12">
      <c r="A341" s="36"/>
      <c r="E341" s="39"/>
      <c r="F341" s="38"/>
      <c r="G341" s="38"/>
      <c r="H341" s="38"/>
      <c r="I341" s="38"/>
      <c r="J341" s="38"/>
      <c r="L341" s="41"/>
    </row>
    <row r="342" spans="1:12" ht="12">
      <c r="A342" s="36"/>
      <c r="E342" s="39"/>
      <c r="F342" s="38"/>
      <c r="G342" s="38"/>
      <c r="H342" s="38"/>
      <c r="I342" s="38"/>
      <c r="J342" s="38"/>
      <c r="L342" s="41"/>
    </row>
    <row r="343" spans="1:12" ht="12">
      <c r="A343" s="36"/>
      <c r="E343" s="39"/>
      <c r="F343" s="38"/>
      <c r="G343" s="38"/>
      <c r="H343" s="38"/>
      <c r="I343" s="38"/>
      <c r="J343" s="38"/>
      <c r="L343" s="41"/>
    </row>
    <row r="344" spans="1:12" ht="12">
      <c r="A344" s="36"/>
      <c r="E344" s="39"/>
      <c r="F344" s="38"/>
      <c r="G344" s="38"/>
      <c r="H344" s="38"/>
      <c r="I344" s="38"/>
      <c r="J344" s="38"/>
      <c r="L344" s="41"/>
    </row>
    <row r="345" spans="1:12" ht="12">
      <c r="A345" s="36"/>
      <c r="E345" s="39"/>
      <c r="F345" s="38"/>
      <c r="G345" s="38"/>
      <c r="H345" s="38"/>
      <c r="I345" s="38"/>
      <c r="J345" s="38"/>
      <c r="L345" s="41"/>
    </row>
    <row r="346" spans="1:12" ht="12">
      <c r="A346" s="36"/>
      <c r="E346" s="39"/>
      <c r="F346" s="38"/>
      <c r="G346" s="38"/>
      <c r="H346" s="38"/>
      <c r="I346" s="38"/>
      <c r="J346" s="38"/>
      <c r="L346" s="41"/>
    </row>
    <row r="347" spans="1:12" ht="12">
      <c r="A347" s="36"/>
      <c r="E347" s="39"/>
      <c r="F347" s="38"/>
      <c r="G347" s="38"/>
      <c r="H347" s="38"/>
      <c r="I347" s="38"/>
      <c r="J347" s="38"/>
      <c r="L347" s="41"/>
    </row>
    <row r="348" spans="1:12" ht="12">
      <c r="A348" s="36"/>
      <c r="E348" s="39"/>
      <c r="F348" s="38"/>
      <c r="G348" s="38"/>
      <c r="H348" s="38"/>
      <c r="I348" s="38"/>
      <c r="J348" s="38"/>
      <c r="L348" s="41"/>
    </row>
    <row r="349" spans="1:12" ht="12">
      <c r="A349" s="36"/>
      <c r="E349" s="39"/>
      <c r="F349" s="38"/>
      <c r="G349" s="38"/>
      <c r="H349" s="38"/>
      <c r="I349" s="38"/>
      <c r="J349" s="38"/>
      <c r="L349" s="41"/>
    </row>
    <row r="350" spans="1:12" ht="12">
      <c r="A350" s="36"/>
      <c r="E350" s="39"/>
      <c r="F350" s="38"/>
      <c r="G350" s="38"/>
      <c r="H350" s="38"/>
      <c r="I350" s="38"/>
      <c r="J350" s="38"/>
      <c r="L350" s="41"/>
    </row>
    <row r="351" spans="1:12" ht="12">
      <c r="A351" s="36"/>
      <c r="E351" s="39"/>
      <c r="F351" s="38"/>
      <c r="G351" s="38"/>
      <c r="H351" s="38"/>
      <c r="I351" s="38"/>
      <c r="J351" s="38"/>
      <c r="L351" s="41"/>
    </row>
    <row r="352" spans="1:12" ht="12">
      <c r="A352" s="36"/>
      <c r="E352" s="39"/>
      <c r="F352" s="38"/>
      <c r="G352" s="38"/>
      <c r="H352" s="38"/>
      <c r="I352" s="38"/>
      <c r="J352" s="38"/>
      <c r="L352" s="41"/>
    </row>
    <row r="353" spans="1:12" ht="12">
      <c r="A353" s="36"/>
      <c r="E353" s="39"/>
      <c r="F353" s="38"/>
      <c r="G353" s="38"/>
      <c r="H353" s="38"/>
      <c r="I353" s="38"/>
      <c r="J353" s="38"/>
      <c r="L353" s="41"/>
    </row>
    <row r="354" spans="1:12" ht="12">
      <c r="A354" s="36"/>
      <c r="E354" s="39"/>
      <c r="F354" s="38"/>
      <c r="G354" s="38"/>
      <c r="H354" s="38"/>
      <c r="I354" s="38"/>
      <c r="J354" s="38"/>
      <c r="L354" s="41"/>
    </row>
    <row r="355" spans="1:12" ht="12">
      <c r="A355" s="36"/>
      <c r="E355" s="39"/>
      <c r="F355" s="38"/>
      <c r="G355" s="38"/>
      <c r="H355" s="38"/>
      <c r="I355" s="38"/>
      <c r="J355" s="38"/>
      <c r="L355" s="41"/>
    </row>
    <row r="356" spans="5:12" ht="12">
      <c r="E356" s="39"/>
      <c r="F356" s="38"/>
      <c r="G356" s="38"/>
      <c r="H356" s="38"/>
      <c r="I356" s="38"/>
      <c r="J356" s="38"/>
      <c r="L356" s="41"/>
    </row>
    <row r="357" spans="5:12" ht="12">
      <c r="E357" s="39"/>
      <c r="F357" s="38"/>
      <c r="G357" s="38"/>
      <c r="H357" s="38"/>
      <c r="I357" s="38"/>
      <c r="J357" s="38"/>
      <c r="L357" s="41"/>
    </row>
    <row r="358" spans="5:12" ht="12">
      <c r="E358" s="39"/>
      <c r="F358" s="38"/>
      <c r="G358" s="38"/>
      <c r="H358" s="38"/>
      <c r="I358" s="38"/>
      <c r="J358" s="38"/>
      <c r="L358" s="41"/>
    </row>
    <row r="359" spans="5:12" ht="12">
      <c r="E359" s="39"/>
      <c r="F359" s="38"/>
      <c r="G359" s="38"/>
      <c r="H359" s="38"/>
      <c r="I359" s="38"/>
      <c r="J359" s="38"/>
      <c r="L359" s="41"/>
    </row>
    <row r="360" spans="5:12" ht="12">
      <c r="E360" s="39"/>
      <c r="F360" s="38"/>
      <c r="G360" s="38"/>
      <c r="H360" s="38"/>
      <c r="I360" s="38"/>
      <c r="J360" s="38"/>
      <c r="L360" s="41"/>
    </row>
    <row r="361" spans="5:12" ht="12">
      <c r="E361" s="39"/>
      <c r="F361" s="38"/>
      <c r="G361" s="38"/>
      <c r="H361" s="38"/>
      <c r="I361" s="38"/>
      <c r="J361" s="38"/>
      <c r="L361" s="41"/>
    </row>
    <row r="362" spans="5:12" ht="12">
      <c r="E362" s="39"/>
      <c r="F362" s="38"/>
      <c r="G362" s="38"/>
      <c r="H362" s="38"/>
      <c r="I362" s="38"/>
      <c r="J362" s="38"/>
      <c r="L362" s="41"/>
    </row>
    <row r="363" spans="5:12" ht="12">
      <c r="E363" s="39"/>
      <c r="F363" s="38"/>
      <c r="G363" s="38"/>
      <c r="H363" s="38"/>
      <c r="I363" s="38"/>
      <c r="J363" s="38"/>
      <c r="L363" s="41"/>
    </row>
    <row r="364" spans="5:12" ht="12">
      <c r="E364" s="39"/>
      <c r="F364" s="38"/>
      <c r="G364" s="38"/>
      <c r="H364" s="38"/>
      <c r="I364" s="38"/>
      <c r="J364" s="38"/>
      <c r="L364" s="41"/>
    </row>
    <row r="365" spans="5:12" ht="12">
      <c r="E365" s="39"/>
      <c r="F365" s="38"/>
      <c r="G365" s="38"/>
      <c r="H365" s="38"/>
      <c r="I365" s="38"/>
      <c r="J365" s="38"/>
      <c r="L365" s="41"/>
    </row>
    <row r="366" spans="5:12" ht="12">
      <c r="E366" s="39"/>
      <c r="F366" s="38"/>
      <c r="G366" s="38"/>
      <c r="H366" s="38"/>
      <c r="I366" s="38"/>
      <c r="J366" s="38"/>
      <c r="L366" s="41"/>
    </row>
    <row r="367" spans="5:12" ht="12">
      <c r="E367" s="39"/>
      <c r="F367" s="38"/>
      <c r="G367" s="38"/>
      <c r="H367" s="38"/>
      <c r="I367" s="38"/>
      <c r="J367" s="38"/>
      <c r="L367" s="41"/>
    </row>
    <row r="368" spans="5:12" ht="12">
      <c r="E368" s="39"/>
      <c r="F368" s="38"/>
      <c r="G368" s="38"/>
      <c r="H368" s="38"/>
      <c r="I368" s="38"/>
      <c r="J368" s="38"/>
      <c r="L368" s="41"/>
    </row>
    <row r="369" spans="5:12" ht="12">
      <c r="E369" s="39"/>
      <c r="F369" s="38"/>
      <c r="G369" s="38"/>
      <c r="H369" s="38"/>
      <c r="I369" s="38"/>
      <c r="J369" s="38"/>
      <c r="L369" s="41"/>
    </row>
    <row r="370" spans="5:12" ht="12">
      <c r="E370" s="39"/>
      <c r="F370" s="38"/>
      <c r="G370" s="38"/>
      <c r="H370" s="38"/>
      <c r="I370" s="38"/>
      <c r="J370" s="38"/>
      <c r="L370" s="41"/>
    </row>
    <row r="371" spans="5:12" ht="12">
      <c r="E371" s="39"/>
      <c r="F371" s="38"/>
      <c r="G371" s="38"/>
      <c r="H371" s="38"/>
      <c r="I371" s="38"/>
      <c r="J371" s="38"/>
      <c r="L371" s="41"/>
    </row>
    <row r="372" spans="5:12" ht="12">
      <c r="E372" s="39"/>
      <c r="F372" s="38"/>
      <c r="G372" s="38"/>
      <c r="H372" s="38"/>
      <c r="I372" s="38"/>
      <c r="J372" s="38"/>
      <c r="L372" s="41"/>
    </row>
    <row r="373" spans="5:12" ht="12">
      <c r="E373" s="39"/>
      <c r="F373" s="38"/>
      <c r="G373" s="38"/>
      <c r="H373" s="38"/>
      <c r="I373" s="38"/>
      <c r="J373" s="38"/>
      <c r="L373" s="41"/>
    </row>
    <row r="374" spans="5:12" ht="12">
      <c r="E374" s="39"/>
      <c r="F374" s="38"/>
      <c r="G374" s="38"/>
      <c r="H374" s="38"/>
      <c r="I374" s="38"/>
      <c r="J374" s="38"/>
      <c r="L374" s="41"/>
    </row>
    <row r="375" spans="5:12" ht="12">
      <c r="E375" s="39"/>
      <c r="F375" s="38"/>
      <c r="G375" s="38"/>
      <c r="H375" s="38"/>
      <c r="I375" s="38"/>
      <c r="J375" s="38"/>
      <c r="L375" s="41"/>
    </row>
    <row r="376" spans="5:12" ht="12">
      <c r="E376" s="39"/>
      <c r="F376" s="38"/>
      <c r="G376" s="38"/>
      <c r="H376" s="38"/>
      <c r="I376" s="38"/>
      <c r="J376" s="38"/>
      <c r="L376" s="41"/>
    </row>
    <row r="377" spans="5:12" ht="12">
      <c r="E377" s="39"/>
      <c r="F377" s="38"/>
      <c r="G377" s="38"/>
      <c r="H377" s="38"/>
      <c r="I377" s="38"/>
      <c r="J377" s="38"/>
      <c r="L377" s="41"/>
    </row>
    <row r="378" spans="5:12" ht="12">
      <c r="E378" s="39"/>
      <c r="F378" s="38"/>
      <c r="G378" s="38"/>
      <c r="H378" s="38"/>
      <c r="I378" s="38"/>
      <c r="J378" s="38"/>
      <c r="L378" s="41"/>
    </row>
    <row r="379" spans="5:12" ht="12">
      <c r="E379" s="39"/>
      <c r="F379" s="38"/>
      <c r="G379" s="38"/>
      <c r="H379" s="38"/>
      <c r="I379" s="38"/>
      <c r="J379" s="38"/>
      <c r="L379" s="41"/>
    </row>
    <row r="380" spans="5:12" ht="12">
      <c r="E380" s="39"/>
      <c r="F380" s="38"/>
      <c r="G380" s="38"/>
      <c r="H380" s="38"/>
      <c r="I380" s="38"/>
      <c r="J380" s="38"/>
      <c r="L380" s="41"/>
    </row>
    <row r="381" spans="5:12" ht="12">
      <c r="E381" s="39"/>
      <c r="F381" s="38"/>
      <c r="G381" s="38"/>
      <c r="H381" s="38"/>
      <c r="I381" s="38"/>
      <c r="J381" s="38"/>
      <c r="L381" s="41"/>
    </row>
    <row r="382" spans="6:12" ht="12">
      <c r="F382" s="38"/>
      <c r="G382" s="38"/>
      <c r="H382" s="38"/>
      <c r="I382" s="38"/>
      <c r="J382" s="38"/>
      <c r="L382" s="41"/>
    </row>
    <row r="383" spans="6:12" ht="12">
      <c r="F383" s="38"/>
      <c r="G383" s="38"/>
      <c r="H383" s="38"/>
      <c r="I383" s="38"/>
      <c r="J383" s="38"/>
      <c r="L383" s="41"/>
    </row>
    <row r="384" spans="6:12" ht="12">
      <c r="F384" s="38"/>
      <c r="G384" s="38"/>
      <c r="H384" s="38"/>
      <c r="I384" s="38"/>
      <c r="J384" s="38"/>
      <c r="L384" s="41"/>
    </row>
    <row r="385" spans="6:12" ht="12">
      <c r="F385" s="38"/>
      <c r="G385" s="38"/>
      <c r="H385" s="38"/>
      <c r="I385" s="38"/>
      <c r="J385" s="38"/>
      <c r="L385" s="41"/>
    </row>
    <row r="386" spans="6:12" ht="12">
      <c r="F386" s="38"/>
      <c r="G386" s="38"/>
      <c r="H386" s="38"/>
      <c r="I386" s="38"/>
      <c r="J386" s="38"/>
      <c r="L386" s="41"/>
    </row>
    <row r="387" spans="6:12" ht="12">
      <c r="F387" s="38"/>
      <c r="G387" s="38"/>
      <c r="H387" s="38"/>
      <c r="I387" s="38"/>
      <c r="J387" s="38"/>
      <c r="L387" s="41"/>
    </row>
    <row r="388" spans="6:12" ht="12">
      <c r="F388" s="38"/>
      <c r="G388" s="38"/>
      <c r="H388" s="38"/>
      <c r="I388" s="38"/>
      <c r="J388" s="38"/>
      <c r="L388" s="41"/>
    </row>
    <row r="389" spans="6:12" ht="12">
      <c r="F389" s="38"/>
      <c r="G389" s="38"/>
      <c r="H389" s="38"/>
      <c r="I389" s="38"/>
      <c r="J389" s="38"/>
      <c r="L389" s="41"/>
    </row>
    <row r="390" spans="6:12" ht="12">
      <c r="F390" s="38"/>
      <c r="G390" s="38"/>
      <c r="H390" s="38"/>
      <c r="I390" s="38"/>
      <c r="J390" s="38"/>
      <c r="L390" s="41"/>
    </row>
    <row r="391" spans="6:12" ht="12">
      <c r="F391" s="38"/>
      <c r="G391" s="38"/>
      <c r="H391" s="38"/>
      <c r="I391" s="38"/>
      <c r="J391" s="38"/>
      <c r="L391" s="41"/>
    </row>
    <row r="392" spans="6:12" ht="12">
      <c r="F392" s="38"/>
      <c r="G392" s="38"/>
      <c r="H392" s="38"/>
      <c r="I392" s="38"/>
      <c r="J392" s="38"/>
      <c r="L392" s="41"/>
    </row>
    <row r="393" spans="6:12" ht="12">
      <c r="F393" s="38"/>
      <c r="G393" s="38"/>
      <c r="H393" s="38"/>
      <c r="I393" s="38"/>
      <c r="J393" s="38"/>
      <c r="L393" s="41"/>
    </row>
    <row r="394" spans="6:12" ht="12">
      <c r="F394" s="38"/>
      <c r="G394" s="38"/>
      <c r="H394" s="38"/>
      <c r="I394" s="38"/>
      <c r="J394" s="38"/>
      <c r="L394" s="41"/>
    </row>
    <row r="395" spans="6:12" ht="12">
      <c r="F395" s="38"/>
      <c r="G395" s="38"/>
      <c r="H395" s="38"/>
      <c r="I395" s="38"/>
      <c r="J395" s="38"/>
      <c r="L395" s="41"/>
    </row>
    <row r="396" spans="6:12" ht="12">
      <c r="F396" s="38"/>
      <c r="G396" s="38"/>
      <c r="H396" s="38"/>
      <c r="I396" s="38"/>
      <c r="J396" s="38"/>
      <c r="L396" s="41"/>
    </row>
    <row r="397" spans="6:12" ht="12">
      <c r="F397" s="38"/>
      <c r="G397" s="38"/>
      <c r="H397" s="38"/>
      <c r="I397" s="38"/>
      <c r="J397" s="38"/>
      <c r="L397" s="41"/>
    </row>
    <row r="398" spans="6:12" ht="12">
      <c r="F398" s="38"/>
      <c r="G398" s="38"/>
      <c r="H398" s="38"/>
      <c r="I398" s="38"/>
      <c r="J398" s="38"/>
      <c r="L398" s="41"/>
    </row>
    <row r="399" spans="6:12" ht="12">
      <c r="F399" s="38"/>
      <c r="G399" s="38"/>
      <c r="H399" s="38"/>
      <c r="I399" s="38"/>
      <c r="J399" s="38"/>
      <c r="L399" s="41"/>
    </row>
    <row r="400" spans="6:12" ht="12">
      <c r="F400" s="38"/>
      <c r="G400" s="38"/>
      <c r="H400" s="38"/>
      <c r="I400" s="38"/>
      <c r="J400" s="38"/>
      <c r="L400" s="41"/>
    </row>
    <row r="401" spans="6:12" ht="12">
      <c r="F401" s="38"/>
      <c r="G401" s="38"/>
      <c r="H401" s="38"/>
      <c r="I401" s="38"/>
      <c r="J401" s="38"/>
      <c r="L401" s="41"/>
    </row>
    <row r="402" spans="6:12" ht="12">
      <c r="F402" s="38"/>
      <c r="G402" s="38"/>
      <c r="H402" s="38"/>
      <c r="I402" s="38"/>
      <c r="J402" s="38"/>
      <c r="L402" s="41"/>
    </row>
    <row r="403" spans="6:12" ht="12">
      <c r="F403" s="38"/>
      <c r="G403" s="38"/>
      <c r="H403" s="38"/>
      <c r="I403" s="38"/>
      <c r="J403" s="38"/>
      <c r="L403" s="41"/>
    </row>
    <row r="404" spans="6:12" ht="12">
      <c r="F404" s="38"/>
      <c r="G404" s="38"/>
      <c r="H404" s="38"/>
      <c r="I404" s="38"/>
      <c r="J404" s="38"/>
      <c r="L404" s="41"/>
    </row>
    <row r="405" spans="6:12" ht="12">
      <c r="F405" s="38"/>
      <c r="G405" s="38"/>
      <c r="H405" s="38"/>
      <c r="I405" s="38"/>
      <c r="J405" s="38"/>
      <c r="L405" s="41"/>
    </row>
    <row r="406" spans="6:12" ht="12">
      <c r="F406" s="38"/>
      <c r="G406" s="38"/>
      <c r="H406" s="38"/>
      <c r="I406" s="38"/>
      <c r="J406" s="38"/>
      <c r="L406" s="41"/>
    </row>
    <row r="407" spans="6:12" ht="12">
      <c r="F407" s="38"/>
      <c r="G407" s="38"/>
      <c r="H407" s="38"/>
      <c r="I407" s="38"/>
      <c r="J407" s="38"/>
      <c r="L407" s="41"/>
    </row>
    <row r="408" spans="6:12" ht="12">
      <c r="F408" s="38"/>
      <c r="G408" s="38"/>
      <c r="H408" s="38"/>
      <c r="I408" s="38"/>
      <c r="J408" s="38"/>
      <c r="L408" s="41"/>
    </row>
    <row r="409" spans="6:12" ht="12">
      <c r="F409" s="38"/>
      <c r="G409" s="38"/>
      <c r="H409" s="38"/>
      <c r="I409" s="38"/>
      <c r="J409" s="38"/>
      <c r="L409" s="41"/>
    </row>
    <row r="410" spans="6:12" ht="12">
      <c r="F410" s="38"/>
      <c r="G410" s="38"/>
      <c r="H410" s="38"/>
      <c r="I410" s="38"/>
      <c r="J410" s="38"/>
      <c r="L410" s="41"/>
    </row>
    <row r="411" spans="6:12" ht="12">
      <c r="F411" s="38"/>
      <c r="G411" s="38"/>
      <c r="H411" s="38"/>
      <c r="I411" s="38"/>
      <c r="J411" s="38"/>
      <c r="L411" s="41"/>
    </row>
    <row r="412" spans="6:12" ht="12">
      <c r="F412" s="38"/>
      <c r="G412" s="38"/>
      <c r="H412" s="38"/>
      <c r="I412" s="38"/>
      <c r="J412" s="38"/>
      <c r="L412" s="41"/>
    </row>
    <row r="413" spans="6:12" ht="12">
      <c r="F413" s="38"/>
      <c r="G413" s="38"/>
      <c r="H413" s="38"/>
      <c r="I413" s="38"/>
      <c r="J413" s="38"/>
      <c r="L413" s="41"/>
    </row>
    <row r="414" spans="6:12" ht="12">
      <c r="F414" s="38"/>
      <c r="G414" s="38"/>
      <c r="H414" s="38"/>
      <c r="I414" s="38"/>
      <c r="J414" s="38"/>
      <c r="L414" s="41"/>
    </row>
    <row r="415" spans="6:12" ht="12">
      <c r="F415" s="38"/>
      <c r="G415" s="38"/>
      <c r="H415" s="38"/>
      <c r="I415" s="38"/>
      <c r="J415" s="38"/>
      <c r="L415" s="41"/>
    </row>
    <row r="416" spans="6:12" ht="12">
      <c r="F416" s="38"/>
      <c r="G416" s="38"/>
      <c r="H416" s="38"/>
      <c r="I416" s="38"/>
      <c r="J416" s="38"/>
      <c r="L416" s="41"/>
    </row>
    <row r="417" spans="6:12" ht="12">
      <c r="F417" s="38"/>
      <c r="G417" s="38"/>
      <c r="H417" s="38"/>
      <c r="I417" s="38"/>
      <c r="J417" s="38"/>
      <c r="L417" s="41"/>
    </row>
    <row r="418" spans="6:12" ht="12">
      <c r="F418" s="38"/>
      <c r="G418" s="38"/>
      <c r="H418" s="38"/>
      <c r="I418" s="38"/>
      <c r="J418" s="38"/>
      <c r="L418" s="41"/>
    </row>
    <row r="419" spans="6:12" ht="12">
      <c r="F419" s="38"/>
      <c r="G419" s="38"/>
      <c r="H419" s="38"/>
      <c r="I419" s="38"/>
      <c r="J419" s="38"/>
      <c r="L419" s="41"/>
    </row>
    <row r="420" spans="6:12" ht="12">
      <c r="F420" s="38"/>
      <c r="G420" s="38"/>
      <c r="H420" s="38"/>
      <c r="I420" s="38"/>
      <c r="J420" s="38"/>
      <c r="L420" s="41"/>
    </row>
    <row r="421" spans="6:12" ht="12">
      <c r="F421" s="38"/>
      <c r="G421" s="38"/>
      <c r="H421" s="38"/>
      <c r="I421" s="38"/>
      <c r="J421" s="38"/>
      <c r="L421" s="41"/>
    </row>
    <row r="422" spans="6:12" ht="12">
      <c r="F422" s="38"/>
      <c r="G422" s="38"/>
      <c r="H422" s="38"/>
      <c r="I422" s="38"/>
      <c r="J422" s="38"/>
      <c r="L422" s="41"/>
    </row>
    <row r="423" spans="6:12" ht="12">
      <c r="F423" s="38"/>
      <c r="G423" s="38"/>
      <c r="H423" s="38"/>
      <c r="I423" s="38"/>
      <c r="J423" s="38"/>
      <c r="L423" s="41"/>
    </row>
    <row r="424" spans="6:12" ht="12">
      <c r="F424" s="38"/>
      <c r="G424" s="38"/>
      <c r="H424" s="38"/>
      <c r="I424" s="38"/>
      <c r="J424" s="38"/>
      <c r="L424" s="41"/>
    </row>
    <row r="425" spans="6:12" ht="12">
      <c r="F425" s="38"/>
      <c r="G425" s="38"/>
      <c r="H425" s="38"/>
      <c r="I425" s="38"/>
      <c r="J425" s="38"/>
      <c r="L425" s="41"/>
    </row>
    <row r="426" spans="6:12" ht="12">
      <c r="F426" s="38"/>
      <c r="G426" s="38"/>
      <c r="H426" s="38"/>
      <c r="I426" s="38"/>
      <c r="J426" s="38"/>
      <c r="L426" s="41"/>
    </row>
    <row r="427" spans="6:12" ht="12">
      <c r="F427" s="38"/>
      <c r="G427" s="38"/>
      <c r="H427" s="38"/>
      <c r="I427" s="38"/>
      <c r="J427" s="38"/>
      <c r="L427" s="41"/>
    </row>
    <row r="428" spans="6:12" ht="12">
      <c r="F428" s="38"/>
      <c r="G428" s="38"/>
      <c r="H428" s="38"/>
      <c r="I428" s="38"/>
      <c r="J428" s="38"/>
      <c r="L428" s="41"/>
    </row>
    <row r="429" spans="6:12" ht="12">
      <c r="F429" s="38"/>
      <c r="G429" s="38"/>
      <c r="H429" s="38"/>
      <c r="I429" s="38"/>
      <c r="J429" s="38"/>
      <c r="L429" s="41"/>
    </row>
    <row r="430" spans="6:12" ht="12">
      <c r="F430" s="38"/>
      <c r="G430" s="38"/>
      <c r="H430" s="38"/>
      <c r="I430" s="38"/>
      <c r="J430" s="38"/>
      <c r="L430" s="41"/>
    </row>
    <row r="431" spans="6:12" ht="12">
      <c r="F431" s="38"/>
      <c r="G431" s="38"/>
      <c r="H431" s="38"/>
      <c r="I431" s="38"/>
      <c r="J431" s="38"/>
      <c r="L431" s="41"/>
    </row>
    <row r="432" spans="6:12" ht="12">
      <c r="F432" s="38"/>
      <c r="G432" s="38"/>
      <c r="H432" s="38"/>
      <c r="I432" s="38"/>
      <c r="J432" s="38"/>
      <c r="L432" s="41"/>
    </row>
    <row r="433" spans="6:12" ht="12">
      <c r="F433" s="38"/>
      <c r="G433" s="38"/>
      <c r="H433" s="38"/>
      <c r="I433" s="38"/>
      <c r="J433" s="38"/>
      <c r="L433" s="41"/>
    </row>
    <row r="434" spans="6:12" ht="12">
      <c r="F434" s="38"/>
      <c r="G434" s="38"/>
      <c r="H434" s="38"/>
      <c r="I434" s="38"/>
      <c r="J434" s="38"/>
      <c r="L434" s="41"/>
    </row>
    <row r="435" spans="6:12" ht="12">
      <c r="F435" s="38"/>
      <c r="G435" s="38"/>
      <c r="H435" s="38"/>
      <c r="I435" s="38"/>
      <c r="J435" s="38"/>
      <c r="L435" s="41"/>
    </row>
    <row r="436" spans="6:12" ht="12">
      <c r="F436" s="38"/>
      <c r="G436" s="38"/>
      <c r="H436" s="38"/>
      <c r="I436" s="38"/>
      <c r="J436" s="38"/>
      <c r="L436" s="41"/>
    </row>
    <row r="437" spans="6:12" ht="12">
      <c r="F437" s="38"/>
      <c r="G437" s="38"/>
      <c r="H437" s="38"/>
      <c r="I437" s="38"/>
      <c r="J437" s="38"/>
      <c r="L437" s="41"/>
    </row>
    <row r="438" spans="6:12" ht="12">
      <c r="F438" s="38"/>
      <c r="G438" s="38"/>
      <c r="H438" s="38"/>
      <c r="I438" s="38"/>
      <c r="J438" s="38"/>
      <c r="L438" s="41"/>
    </row>
    <row r="439" spans="6:12" ht="12">
      <c r="F439" s="38"/>
      <c r="G439" s="38"/>
      <c r="H439" s="38"/>
      <c r="I439" s="38"/>
      <c r="J439" s="38"/>
      <c r="L439" s="41"/>
    </row>
    <row r="440" spans="6:12" ht="12">
      <c r="F440" s="38"/>
      <c r="G440" s="38"/>
      <c r="H440" s="38"/>
      <c r="I440" s="38"/>
      <c r="J440" s="38"/>
      <c r="L440" s="41"/>
    </row>
    <row r="441" spans="6:12" ht="12">
      <c r="F441" s="38"/>
      <c r="G441" s="38"/>
      <c r="H441" s="38"/>
      <c r="I441" s="38"/>
      <c r="J441" s="38"/>
      <c r="L441" s="41"/>
    </row>
    <row r="442" spans="6:12" ht="12">
      <c r="F442" s="38"/>
      <c r="G442" s="38"/>
      <c r="H442" s="38"/>
      <c r="I442" s="38"/>
      <c r="J442" s="38"/>
      <c r="L442" s="41"/>
    </row>
    <row r="443" spans="6:12" ht="12">
      <c r="F443" s="38"/>
      <c r="G443" s="38"/>
      <c r="H443" s="38"/>
      <c r="I443" s="38"/>
      <c r="J443" s="38"/>
      <c r="L443" s="41"/>
    </row>
    <row r="444" spans="6:12" ht="12">
      <c r="F444" s="38"/>
      <c r="G444" s="38"/>
      <c r="H444" s="38"/>
      <c r="I444" s="38"/>
      <c r="J444" s="38"/>
      <c r="L444" s="41"/>
    </row>
    <row r="445" spans="6:12" ht="12">
      <c r="F445" s="38"/>
      <c r="G445" s="38"/>
      <c r="H445" s="38"/>
      <c r="I445" s="38"/>
      <c r="J445" s="38"/>
      <c r="L445" s="41"/>
    </row>
    <row r="446" spans="6:12" ht="12">
      <c r="F446" s="38"/>
      <c r="G446" s="38"/>
      <c r="H446" s="38"/>
      <c r="I446" s="38"/>
      <c r="J446" s="38"/>
      <c r="L446" s="41"/>
    </row>
    <row r="447" spans="6:12" ht="12">
      <c r="F447" s="38"/>
      <c r="G447" s="38"/>
      <c r="H447" s="38"/>
      <c r="I447" s="38"/>
      <c r="J447" s="38"/>
      <c r="L447" s="41"/>
    </row>
    <row r="448" spans="6:12" ht="12">
      <c r="F448" s="38"/>
      <c r="G448" s="38"/>
      <c r="H448" s="38"/>
      <c r="I448" s="38"/>
      <c r="J448" s="38"/>
      <c r="L448" s="41"/>
    </row>
    <row r="449" spans="6:12" ht="12">
      <c r="F449" s="38"/>
      <c r="G449" s="38"/>
      <c r="H449" s="38"/>
      <c r="I449" s="38"/>
      <c r="J449" s="38"/>
      <c r="L449" s="41"/>
    </row>
    <row r="450" spans="6:12" ht="12">
      <c r="F450" s="38"/>
      <c r="G450" s="38"/>
      <c r="H450" s="38"/>
      <c r="I450" s="38"/>
      <c r="J450" s="38"/>
      <c r="L450" s="41"/>
    </row>
    <row r="451" spans="6:12" ht="12">
      <c r="F451" s="38"/>
      <c r="G451" s="38"/>
      <c r="H451" s="38"/>
      <c r="I451" s="38"/>
      <c r="J451" s="38"/>
      <c r="L451" s="41"/>
    </row>
    <row r="452" spans="6:12" ht="12">
      <c r="F452" s="38"/>
      <c r="G452" s="38"/>
      <c r="H452" s="38"/>
      <c r="I452" s="38"/>
      <c r="J452" s="38"/>
      <c r="L452" s="41"/>
    </row>
    <row r="453" spans="6:12" ht="12">
      <c r="F453" s="38"/>
      <c r="G453" s="38"/>
      <c r="H453" s="38"/>
      <c r="I453" s="38"/>
      <c r="J453" s="38"/>
      <c r="L453" s="41"/>
    </row>
    <row r="454" spans="6:12" ht="12">
      <c r="F454" s="38"/>
      <c r="G454" s="38"/>
      <c r="H454" s="38"/>
      <c r="I454" s="38"/>
      <c r="J454" s="38"/>
      <c r="L454" s="41"/>
    </row>
    <row r="455" spans="6:12" ht="12">
      <c r="F455" s="38"/>
      <c r="G455" s="38"/>
      <c r="H455" s="38"/>
      <c r="I455" s="38"/>
      <c r="J455" s="38"/>
      <c r="L455" s="41"/>
    </row>
    <row r="456" spans="6:12" ht="12">
      <c r="F456" s="38"/>
      <c r="G456" s="38"/>
      <c r="H456" s="38"/>
      <c r="I456" s="38"/>
      <c r="J456" s="38"/>
      <c r="L456" s="41"/>
    </row>
    <row r="457" spans="6:12" ht="12">
      <c r="F457" s="38"/>
      <c r="G457" s="38"/>
      <c r="H457" s="38"/>
      <c r="I457" s="38"/>
      <c r="J457" s="38"/>
      <c r="L457" s="41"/>
    </row>
    <row r="458" spans="6:12" ht="12">
      <c r="F458" s="38"/>
      <c r="G458" s="38"/>
      <c r="H458" s="38"/>
      <c r="I458" s="38"/>
      <c r="J458" s="38"/>
      <c r="L458" s="41"/>
    </row>
    <row r="459" spans="6:12" ht="12">
      <c r="F459" s="38"/>
      <c r="G459" s="38"/>
      <c r="H459" s="38"/>
      <c r="I459" s="38"/>
      <c r="J459" s="38"/>
      <c r="L459" s="41"/>
    </row>
    <row r="460" spans="6:12" ht="12">
      <c r="F460" s="38"/>
      <c r="G460" s="38"/>
      <c r="H460" s="38"/>
      <c r="I460" s="38"/>
      <c r="J460" s="38"/>
      <c r="L460" s="41"/>
    </row>
    <row r="461" spans="6:12" ht="12">
      <c r="F461" s="38"/>
      <c r="G461" s="38"/>
      <c r="H461" s="38"/>
      <c r="I461" s="38"/>
      <c r="J461" s="38"/>
      <c r="L461" s="41"/>
    </row>
    <row r="462" spans="6:12" ht="12">
      <c r="F462" s="38"/>
      <c r="G462" s="38"/>
      <c r="H462" s="38"/>
      <c r="I462" s="38"/>
      <c r="J462" s="38"/>
      <c r="L462" s="41"/>
    </row>
    <row r="463" spans="6:12" ht="12">
      <c r="F463" s="38"/>
      <c r="G463" s="38"/>
      <c r="H463" s="38"/>
      <c r="I463" s="38"/>
      <c r="J463" s="38"/>
      <c r="L463" s="41"/>
    </row>
    <row r="464" spans="6:12" ht="12">
      <c r="F464" s="38"/>
      <c r="G464" s="38"/>
      <c r="H464" s="38"/>
      <c r="I464" s="38"/>
      <c r="J464" s="38"/>
      <c r="L464" s="41"/>
    </row>
    <row r="465" spans="6:12" ht="12">
      <c r="F465" s="38"/>
      <c r="G465" s="38"/>
      <c r="H465" s="38"/>
      <c r="I465" s="38"/>
      <c r="J465" s="38"/>
      <c r="L465" s="41"/>
    </row>
    <row r="466" spans="6:12" ht="12">
      <c r="F466" s="38"/>
      <c r="G466" s="38"/>
      <c r="H466" s="38"/>
      <c r="I466" s="38"/>
      <c r="J466" s="38"/>
      <c r="L466" s="41"/>
    </row>
    <row r="467" spans="6:12" ht="12">
      <c r="F467" s="38"/>
      <c r="G467" s="38"/>
      <c r="H467" s="38"/>
      <c r="I467" s="38"/>
      <c r="J467" s="38"/>
      <c r="L467" s="41"/>
    </row>
    <row r="468" spans="6:12" ht="12">
      <c r="F468" s="38"/>
      <c r="G468" s="38"/>
      <c r="H468" s="38"/>
      <c r="I468" s="38"/>
      <c r="J468" s="38"/>
      <c r="L468" s="41"/>
    </row>
    <row r="469" spans="6:12" ht="12">
      <c r="F469" s="38"/>
      <c r="G469" s="38"/>
      <c r="H469" s="38"/>
      <c r="I469" s="38"/>
      <c r="J469" s="38"/>
      <c r="L469" s="41"/>
    </row>
    <row r="470" spans="6:12" ht="12">
      <c r="F470" s="38"/>
      <c r="G470" s="38"/>
      <c r="H470" s="38"/>
      <c r="I470" s="38"/>
      <c r="J470" s="38"/>
      <c r="L470" s="41"/>
    </row>
    <row r="471" spans="6:12" ht="12">
      <c r="F471" s="38"/>
      <c r="G471" s="38"/>
      <c r="H471" s="38"/>
      <c r="I471" s="38"/>
      <c r="J471" s="38"/>
      <c r="L471" s="41"/>
    </row>
    <row r="472" spans="6:12" ht="12">
      <c r="F472" s="38"/>
      <c r="G472" s="38"/>
      <c r="H472" s="38"/>
      <c r="I472" s="38"/>
      <c r="J472" s="38"/>
      <c r="L472" s="41"/>
    </row>
    <row r="473" spans="6:12" ht="12">
      <c r="F473" s="38"/>
      <c r="G473" s="38"/>
      <c r="H473" s="38"/>
      <c r="I473" s="38"/>
      <c r="J473" s="38"/>
      <c r="L473" s="41"/>
    </row>
    <row r="474" spans="6:12" ht="12">
      <c r="F474" s="38"/>
      <c r="G474" s="38"/>
      <c r="H474" s="38"/>
      <c r="I474" s="38"/>
      <c r="J474" s="38"/>
      <c r="L474" s="41"/>
    </row>
    <row r="475" spans="6:12" ht="12">
      <c r="F475" s="38"/>
      <c r="G475" s="38"/>
      <c r="H475" s="38"/>
      <c r="I475" s="38"/>
      <c r="J475" s="38"/>
      <c r="L475" s="41"/>
    </row>
    <row r="476" spans="6:12" ht="12">
      <c r="F476" s="38"/>
      <c r="G476" s="38"/>
      <c r="H476" s="38"/>
      <c r="I476" s="38"/>
      <c r="J476" s="38"/>
      <c r="L476" s="41"/>
    </row>
    <row r="477" spans="6:12" ht="12">
      <c r="F477" s="38"/>
      <c r="G477" s="38"/>
      <c r="H477" s="38"/>
      <c r="I477" s="38"/>
      <c r="J477" s="38"/>
      <c r="L477" s="41"/>
    </row>
    <row r="478" spans="6:12" ht="12">
      <c r="F478" s="38"/>
      <c r="G478" s="38"/>
      <c r="H478" s="38"/>
      <c r="I478" s="38"/>
      <c r="J478" s="38"/>
      <c r="L478" s="41"/>
    </row>
    <row r="479" spans="6:12" ht="12">
      <c r="F479" s="38"/>
      <c r="G479" s="38"/>
      <c r="H479" s="38"/>
      <c r="I479" s="38"/>
      <c r="J479" s="38"/>
      <c r="L479" s="41"/>
    </row>
    <row r="480" spans="6:12" ht="12">
      <c r="F480" s="38"/>
      <c r="G480" s="38"/>
      <c r="H480" s="38"/>
      <c r="I480" s="38"/>
      <c r="J480" s="38"/>
      <c r="L480" s="41"/>
    </row>
    <row r="481" spans="6:12" ht="12">
      <c r="F481" s="38"/>
      <c r="G481" s="38"/>
      <c r="H481" s="38"/>
      <c r="I481" s="38"/>
      <c r="J481" s="38"/>
      <c r="L481" s="41"/>
    </row>
    <row r="482" spans="6:12" ht="12">
      <c r="F482" s="38"/>
      <c r="G482" s="38"/>
      <c r="H482" s="38"/>
      <c r="I482" s="38"/>
      <c r="J482" s="38"/>
      <c r="L482" s="41"/>
    </row>
    <row r="483" spans="6:12" ht="12">
      <c r="F483" s="38"/>
      <c r="G483" s="38"/>
      <c r="H483" s="38"/>
      <c r="I483" s="38"/>
      <c r="J483" s="38"/>
      <c r="L483" s="41"/>
    </row>
    <row r="484" spans="6:12" ht="12">
      <c r="F484" s="38"/>
      <c r="G484" s="38"/>
      <c r="H484" s="38"/>
      <c r="I484" s="38"/>
      <c r="J484" s="38"/>
      <c r="L484" s="41"/>
    </row>
    <row r="485" spans="6:12" ht="12">
      <c r="F485" s="38"/>
      <c r="G485" s="38"/>
      <c r="H485" s="38"/>
      <c r="I485" s="38"/>
      <c r="J485" s="38"/>
      <c r="L485" s="41"/>
    </row>
    <row r="486" spans="6:12" ht="12">
      <c r="F486" s="38"/>
      <c r="G486" s="38"/>
      <c r="H486" s="38"/>
      <c r="I486" s="38"/>
      <c r="J486" s="38"/>
      <c r="L486" s="41"/>
    </row>
    <row r="487" spans="6:12" ht="12">
      <c r="F487" s="38"/>
      <c r="G487" s="38"/>
      <c r="H487" s="38"/>
      <c r="I487" s="38"/>
      <c r="J487" s="38"/>
      <c r="L487" s="41"/>
    </row>
    <row r="488" spans="6:12" ht="12">
      <c r="F488" s="38"/>
      <c r="G488" s="38"/>
      <c r="H488" s="38"/>
      <c r="I488" s="38"/>
      <c r="J488" s="38"/>
      <c r="L488" s="41"/>
    </row>
    <row r="489" spans="6:12" ht="12">
      <c r="F489" s="38"/>
      <c r="G489" s="38"/>
      <c r="H489" s="38"/>
      <c r="I489" s="38"/>
      <c r="J489" s="38"/>
      <c r="L489" s="41"/>
    </row>
    <row r="490" spans="6:12" ht="12">
      <c r="F490" s="38"/>
      <c r="G490" s="38"/>
      <c r="H490" s="38"/>
      <c r="I490" s="38"/>
      <c r="J490" s="38"/>
      <c r="L490" s="41"/>
    </row>
    <row r="491" spans="6:12" ht="12">
      <c r="F491" s="38"/>
      <c r="G491" s="38"/>
      <c r="H491" s="38"/>
      <c r="I491" s="38"/>
      <c r="J491" s="38"/>
      <c r="L491" s="41"/>
    </row>
    <row r="492" spans="6:12" ht="12">
      <c r="F492" s="38"/>
      <c r="G492" s="38"/>
      <c r="H492" s="38"/>
      <c r="I492" s="38"/>
      <c r="J492" s="38"/>
      <c r="L492" s="41"/>
    </row>
    <row r="493" spans="6:12" ht="12">
      <c r="F493" s="38"/>
      <c r="G493" s="38"/>
      <c r="H493" s="38"/>
      <c r="I493" s="38"/>
      <c r="J493" s="38"/>
      <c r="L493" s="41"/>
    </row>
    <row r="494" spans="6:12" ht="12">
      <c r="F494" s="38"/>
      <c r="G494" s="38"/>
      <c r="H494" s="38"/>
      <c r="I494" s="38"/>
      <c r="J494" s="38"/>
      <c r="L494" s="41"/>
    </row>
    <row r="495" spans="6:12" ht="12">
      <c r="F495" s="38"/>
      <c r="G495" s="38"/>
      <c r="H495" s="38"/>
      <c r="I495" s="38"/>
      <c r="J495" s="38"/>
      <c r="L495" s="41"/>
    </row>
    <row r="496" spans="6:12" ht="12">
      <c r="F496" s="38"/>
      <c r="G496" s="38"/>
      <c r="H496" s="38"/>
      <c r="I496" s="38"/>
      <c r="J496" s="38"/>
      <c r="L496" s="41"/>
    </row>
    <row r="497" spans="6:12" ht="12">
      <c r="F497" s="38"/>
      <c r="G497" s="38"/>
      <c r="H497" s="38"/>
      <c r="I497" s="38"/>
      <c r="J497" s="38"/>
      <c r="L497" s="41"/>
    </row>
    <row r="498" spans="6:12" ht="12">
      <c r="F498" s="38"/>
      <c r="G498" s="38"/>
      <c r="H498" s="38"/>
      <c r="I498" s="38"/>
      <c r="J498" s="38"/>
      <c r="L498" s="41"/>
    </row>
    <row r="499" spans="6:12" ht="12">
      <c r="F499" s="38"/>
      <c r="G499" s="38"/>
      <c r="H499" s="38"/>
      <c r="I499" s="38"/>
      <c r="J499" s="38"/>
      <c r="L499" s="41"/>
    </row>
    <row r="500" spans="6:12" ht="12">
      <c r="F500" s="38"/>
      <c r="G500" s="38"/>
      <c r="H500" s="38"/>
      <c r="I500" s="38"/>
      <c r="J500" s="38"/>
      <c r="L500" s="41"/>
    </row>
    <row r="501" spans="6:12" ht="12">
      <c r="F501" s="38"/>
      <c r="G501" s="38"/>
      <c r="H501" s="38"/>
      <c r="I501" s="38"/>
      <c r="J501" s="38"/>
      <c r="L501" s="41"/>
    </row>
    <row r="502" spans="6:12" ht="12">
      <c r="F502" s="38"/>
      <c r="G502" s="38"/>
      <c r="H502" s="38"/>
      <c r="I502" s="38"/>
      <c r="J502" s="38"/>
      <c r="L502" s="41"/>
    </row>
    <row r="503" spans="6:12" ht="12">
      <c r="F503" s="38"/>
      <c r="G503" s="38"/>
      <c r="H503" s="38"/>
      <c r="I503" s="38"/>
      <c r="J503" s="38"/>
      <c r="L503" s="41"/>
    </row>
    <row r="504" spans="6:12" ht="12">
      <c r="F504" s="38"/>
      <c r="G504" s="38"/>
      <c r="H504" s="38"/>
      <c r="I504" s="38"/>
      <c r="J504" s="38"/>
      <c r="L504" s="41"/>
    </row>
    <row r="505" spans="6:12" ht="12">
      <c r="F505" s="38"/>
      <c r="G505" s="38"/>
      <c r="H505" s="38"/>
      <c r="I505" s="38"/>
      <c r="J505" s="38"/>
      <c r="L505" s="41"/>
    </row>
    <row r="506" spans="6:12" ht="12">
      <c r="F506" s="38"/>
      <c r="G506" s="38"/>
      <c r="H506" s="38"/>
      <c r="I506" s="38"/>
      <c r="J506" s="38"/>
      <c r="L506" s="41"/>
    </row>
    <row r="507" spans="6:12" ht="12">
      <c r="F507" s="38"/>
      <c r="G507" s="38"/>
      <c r="H507" s="38"/>
      <c r="I507" s="38"/>
      <c r="J507" s="38"/>
      <c r="L507" s="41"/>
    </row>
    <row r="508" spans="6:12" ht="12">
      <c r="F508" s="38"/>
      <c r="G508" s="38"/>
      <c r="H508" s="38"/>
      <c r="I508" s="38"/>
      <c r="J508" s="38"/>
      <c r="L508" s="41"/>
    </row>
    <row r="509" spans="6:12" ht="12">
      <c r="F509" s="38"/>
      <c r="G509" s="38"/>
      <c r="H509" s="38"/>
      <c r="I509" s="38"/>
      <c r="J509" s="38"/>
      <c r="L509" s="41"/>
    </row>
    <row r="510" spans="6:12" ht="12">
      <c r="F510" s="38"/>
      <c r="G510" s="38"/>
      <c r="H510" s="38"/>
      <c r="I510" s="38"/>
      <c r="J510" s="38"/>
      <c r="L510" s="41"/>
    </row>
    <row r="511" spans="6:12" ht="12">
      <c r="F511" s="38"/>
      <c r="G511" s="38"/>
      <c r="H511" s="38"/>
      <c r="I511" s="38"/>
      <c r="J511" s="38"/>
      <c r="L511" s="41"/>
    </row>
    <row r="512" spans="6:12" ht="12">
      <c r="F512" s="38"/>
      <c r="G512" s="38"/>
      <c r="H512" s="38"/>
      <c r="I512" s="38"/>
      <c r="J512" s="38"/>
      <c r="L512" s="41"/>
    </row>
    <row r="513" spans="6:12" ht="12">
      <c r="F513" s="38"/>
      <c r="G513" s="38"/>
      <c r="H513" s="38"/>
      <c r="I513" s="38"/>
      <c r="J513" s="38"/>
      <c r="L513" s="41"/>
    </row>
    <row r="514" spans="6:12" ht="12">
      <c r="F514" s="38"/>
      <c r="G514" s="38"/>
      <c r="H514" s="38"/>
      <c r="I514" s="38"/>
      <c r="J514" s="38"/>
      <c r="L514" s="41"/>
    </row>
    <row r="515" spans="6:12" ht="12">
      <c r="F515" s="38"/>
      <c r="G515" s="38"/>
      <c r="H515" s="38"/>
      <c r="I515" s="38"/>
      <c r="J515" s="38"/>
      <c r="L515" s="41"/>
    </row>
    <row r="516" spans="6:12" ht="12">
      <c r="F516" s="38"/>
      <c r="G516" s="38"/>
      <c r="H516" s="38"/>
      <c r="I516" s="38"/>
      <c r="J516" s="38"/>
      <c r="L516" s="41"/>
    </row>
    <row r="517" spans="6:12" ht="12">
      <c r="F517" s="38"/>
      <c r="G517" s="38"/>
      <c r="H517" s="38"/>
      <c r="I517" s="38"/>
      <c r="J517" s="38"/>
      <c r="L517" s="41"/>
    </row>
    <row r="518" spans="6:12" ht="12">
      <c r="F518" s="38"/>
      <c r="G518" s="38"/>
      <c r="H518" s="38"/>
      <c r="I518" s="38"/>
      <c r="J518" s="38"/>
      <c r="L518" s="41"/>
    </row>
    <row r="519" spans="6:12" ht="12">
      <c r="F519" s="38"/>
      <c r="G519" s="38"/>
      <c r="H519" s="38"/>
      <c r="I519" s="38"/>
      <c r="J519" s="38"/>
      <c r="L519" s="41"/>
    </row>
    <row r="520" spans="6:12" ht="12">
      <c r="F520" s="38"/>
      <c r="G520" s="38"/>
      <c r="H520" s="38"/>
      <c r="I520" s="38"/>
      <c r="J520" s="38"/>
      <c r="L520" s="41"/>
    </row>
    <row r="521" spans="6:12" ht="12">
      <c r="F521" s="38"/>
      <c r="G521" s="38"/>
      <c r="H521" s="38"/>
      <c r="I521" s="38"/>
      <c r="J521" s="38"/>
      <c r="L521" s="41"/>
    </row>
    <row r="522" spans="6:12" ht="12">
      <c r="F522" s="38"/>
      <c r="G522" s="38"/>
      <c r="H522" s="38"/>
      <c r="I522" s="38"/>
      <c r="J522" s="38"/>
      <c r="L522" s="41"/>
    </row>
    <row r="523" spans="6:12" ht="12">
      <c r="F523" s="38"/>
      <c r="G523" s="38"/>
      <c r="H523" s="38"/>
      <c r="I523" s="38"/>
      <c r="J523" s="38"/>
      <c r="L523" s="41"/>
    </row>
    <row r="524" spans="6:12" ht="12">
      <c r="F524" s="38"/>
      <c r="G524" s="38"/>
      <c r="H524" s="38"/>
      <c r="I524" s="38"/>
      <c r="J524" s="38"/>
      <c r="L524" s="41"/>
    </row>
    <row r="525" spans="6:12" ht="12">
      <c r="F525" s="38"/>
      <c r="G525" s="38"/>
      <c r="H525" s="38"/>
      <c r="I525" s="38"/>
      <c r="J525" s="38"/>
      <c r="L525" s="41"/>
    </row>
    <row r="526" spans="6:12" ht="12">
      <c r="F526" s="38"/>
      <c r="G526" s="38"/>
      <c r="H526" s="38"/>
      <c r="I526" s="38"/>
      <c r="J526" s="38"/>
      <c r="L526" s="41"/>
    </row>
    <row r="527" spans="6:12" ht="12">
      <c r="F527" s="38"/>
      <c r="G527" s="38"/>
      <c r="H527" s="38"/>
      <c r="I527" s="38"/>
      <c r="J527" s="38"/>
      <c r="L527" s="41"/>
    </row>
    <row r="528" spans="6:12" ht="12">
      <c r="F528" s="38"/>
      <c r="G528" s="38"/>
      <c r="H528" s="38"/>
      <c r="I528" s="38"/>
      <c r="J528" s="38"/>
      <c r="L528" s="41"/>
    </row>
    <row r="529" spans="6:12" ht="12">
      <c r="F529" s="38"/>
      <c r="G529" s="38"/>
      <c r="H529" s="38"/>
      <c r="I529" s="38"/>
      <c r="J529" s="38"/>
      <c r="L529" s="41"/>
    </row>
    <row r="530" spans="6:12" ht="12">
      <c r="F530" s="38"/>
      <c r="G530" s="38"/>
      <c r="H530" s="38"/>
      <c r="I530" s="38"/>
      <c r="J530" s="38"/>
      <c r="L530" s="41"/>
    </row>
    <row r="531" spans="6:12" ht="12">
      <c r="F531" s="38"/>
      <c r="G531" s="38"/>
      <c r="H531" s="38"/>
      <c r="I531" s="38"/>
      <c r="J531" s="38"/>
      <c r="L531" s="41"/>
    </row>
    <row r="532" spans="6:12" ht="12">
      <c r="F532" s="38"/>
      <c r="G532" s="38"/>
      <c r="H532" s="38"/>
      <c r="I532" s="38"/>
      <c r="J532" s="38"/>
      <c r="L532" s="41"/>
    </row>
    <row r="533" spans="6:12" ht="12">
      <c r="F533" s="38"/>
      <c r="G533" s="38"/>
      <c r="H533" s="38"/>
      <c r="I533" s="38"/>
      <c r="J533" s="38"/>
      <c r="L533" s="41"/>
    </row>
    <row r="534" spans="6:12" ht="12">
      <c r="F534" s="38"/>
      <c r="G534" s="38"/>
      <c r="H534" s="38"/>
      <c r="I534" s="38"/>
      <c r="J534" s="38"/>
      <c r="L534" s="41"/>
    </row>
    <row r="535" spans="6:12" ht="12">
      <c r="F535" s="38"/>
      <c r="G535" s="38"/>
      <c r="H535" s="38"/>
      <c r="I535" s="38"/>
      <c r="J535" s="38"/>
      <c r="L535" s="41"/>
    </row>
    <row r="536" spans="6:12" ht="12">
      <c r="F536" s="38"/>
      <c r="G536" s="38"/>
      <c r="H536" s="38"/>
      <c r="I536" s="38"/>
      <c r="J536" s="38"/>
      <c r="L536" s="41"/>
    </row>
    <row r="537" spans="6:12" ht="12">
      <c r="F537" s="38"/>
      <c r="G537" s="38"/>
      <c r="H537" s="38"/>
      <c r="I537" s="38"/>
      <c r="J537" s="38"/>
      <c r="L537" s="41"/>
    </row>
    <row r="538" spans="6:12" ht="12">
      <c r="F538" s="38"/>
      <c r="G538" s="38"/>
      <c r="H538" s="38"/>
      <c r="I538" s="38"/>
      <c r="J538" s="38"/>
      <c r="L538" s="41"/>
    </row>
    <row r="539" spans="6:12" ht="12">
      <c r="F539" s="38"/>
      <c r="G539" s="38"/>
      <c r="H539" s="38"/>
      <c r="I539" s="38"/>
      <c r="J539" s="38"/>
      <c r="L539" s="41"/>
    </row>
    <row r="540" spans="6:12" ht="12">
      <c r="F540" s="38"/>
      <c r="G540" s="38"/>
      <c r="H540" s="38"/>
      <c r="I540" s="38"/>
      <c r="J540" s="38"/>
      <c r="L540" s="41"/>
    </row>
    <row r="541" spans="6:12" ht="12">
      <c r="F541" s="38"/>
      <c r="G541" s="38"/>
      <c r="H541" s="38"/>
      <c r="I541" s="38"/>
      <c r="J541" s="38"/>
      <c r="L541" s="41"/>
    </row>
    <row r="542" spans="6:12" ht="12">
      <c r="F542" s="38"/>
      <c r="G542" s="38"/>
      <c r="H542" s="38"/>
      <c r="I542" s="38"/>
      <c r="J542" s="38"/>
      <c r="L542" s="41"/>
    </row>
    <row r="543" spans="6:12" ht="12">
      <c r="F543" s="38"/>
      <c r="G543" s="38"/>
      <c r="H543" s="38"/>
      <c r="I543" s="38"/>
      <c r="J543" s="38"/>
      <c r="L543" s="41"/>
    </row>
    <row r="544" spans="6:12" ht="12">
      <c r="F544" s="38"/>
      <c r="G544" s="38"/>
      <c r="H544" s="38"/>
      <c r="I544" s="38"/>
      <c r="J544" s="38"/>
      <c r="L544" s="41"/>
    </row>
    <row r="545" spans="6:12" ht="12">
      <c r="F545" s="38"/>
      <c r="G545" s="38"/>
      <c r="H545" s="38"/>
      <c r="I545" s="38"/>
      <c r="J545" s="38"/>
      <c r="L545" s="41"/>
    </row>
    <row r="546" spans="6:12" ht="12">
      <c r="F546" s="38"/>
      <c r="G546" s="38"/>
      <c r="H546" s="38"/>
      <c r="I546" s="38"/>
      <c r="J546" s="38"/>
      <c r="L546" s="41"/>
    </row>
    <row r="547" spans="6:12" ht="12">
      <c r="F547" s="38"/>
      <c r="G547" s="38"/>
      <c r="H547" s="38"/>
      <c r="I547" s="38"/>
      <c r="J547" s="38"/>
      <c r="L547" s="41"/>
    </row>
    <row r="548" spans="6:12" ht="12">
      <c r="F548" s="38"/>
      <c r="G548" s="38"/>
      <c r="H548" s="38"/>
      <c r="I548" s="38"/>
      <c r="J548" s="38"/>
      <c r="L548" s="41"/>
    </row>
    <row r="549" spans="6:12" ht="12">
      <c r="F549" s="38"/>
      <c r="G549" s="38"/>
      <c r="H549" s="38"/>
      <c r="I549" s="38"/>
      <c r="J549" s="38"/>
      <c r="L549" s="41"/>
    </row>
    <row r="550" spans="6:12" ht="12">
      <c r="F550" s="38"/>
      <c r="G550" s="38"/>
      <c r="H550" s="38"/>
      <c r="I550" s="38"/>
      <c r="J550" s="38"/>
      <c r="L550" s="41"/>
    </row>
    <row r="551" spans="6:12" ht="12">
      <c r="F551" s="38"/>
      <c r="G551" s="38"/>
      <c r="H551" s="38"/>
      <c r="I551" s="38"/>
      <c r="J551" s="38"/>
      <c r="L551" s="41"/>
    </row>
    <row r="552" spans="6:12" ht="12">
      <c r="F552" s="38"/>
      <c r="G552" s="38"/>
      <c r="H552" s="38"/>
      <c r="I552" s="38"/>
      <c r="J552" s="38"/>
      <c r="L552" s="41"/>
    </row>
    <row r="553" spans="6:12" ht="12">
      <c r="F553" s="38"/>
      <c r="G553" s="38"/>
      <c r="H553" s="38"/>
      <c r="I553" s="38"/>
      <c r="J553" s="38"/>
      <c r="L553" s="41"/>
    </row>
    <row r="554" spans="6:12" ht="12">
      <c r="F554" s="38"/>
      <c r="G554" s="38"/>
      <c r="H554" s="38"/>
      <c r="I554" s="38"/>
      <c r="J554" s="38"/>
      <c r="L554" s="41"/>
    </row>
    <row r="555" spans="6:12" ht="12">
      <c r="F555" s="38"/>
      <c r="G555" s="38"/>
      <c r="H555" s="38"/>
      <c r="I555" s="38"/>
      <c r="J555" s="38"/>
      <c r="L555" s="41"/>
    </row>
    <row r="556" spans="6:12" ht="12">
      <c r="F556" s="38"/>
      <c r="G556" s="38"/>
      <c r="H556" s="38"/>
      <c r="I556" s="38"/>
      <c r="J556" s="38"/>
      <c r="L556" s="41"/>
    </row>
    <row r="557" spans="6:12" ht="12">
      <c r="F557" s="38"/>
      <c r="G557" s="38"/>
      <c r="H557" s="38"/>
      <c r="I557" s="38"/>
      <c r="J557" s="38"/>
      <c r="L557" s="41"/>
    </row>
    <row r="558" spans="6:12" ht="12">
      <c r="F558" s="38"/>
      <c r="G558" s="38"/>
      <c r="H558" s="38"/>
      <c r="I558" s="38"/>
      <c r="J558" s="38"/>
      <c r="L558" s="41"/>
    </row>
    <row r="559" spans="6:12" ht="12">
      <c r="F559" s="38"/>
      <c r="G559" s="38"/>
      <c r="H559" s="38"/>
      <c r="I559" s="38"/>
      <c r="J559" s="38"/>
      <c r="L559" s="41"/>
    </row>
    <row r="560" spans="6:12" ht="12">
      <c r="F560" s="38"/>
      <c r="G560" s="38"/>
      <c r="H560" s="38"/>
      <c r="I560" s="38"/>
      <c r="J560" s="38"/>
      <c r="L560" s="41"/>
    </row>
    <row r="561" spans="6:12" ht="12">
      <c r="F561" s="38"/>
      <c r="G561" s="38"/>
      <c r="H561" s="38"/>
      <c r="I561" s="38"/>
      <c r="J561" s="38"/>
      <c r="L561" s="41"/>
    </row>
    <row r="562" spans="6:12" ht="12">
      <c r="F562" s="38"/>
      <c r="G562" s="38"/>
      <c r="H562" s="38"/>
      <c r="I562" s="38"/>
      <c r="J562" s="38"/>
      <c r="L562" s="41"/>
    </row>
    <row r="563" spans="6:12" ht="12">
      <c r="F563" s="38"/>
      <c r="G563" s="38"/>
      <c r="H563" s="38"/>
      <c r="I563" s="38"/>
      <c r="J563" s="38"/>
      <c r="L563" s="41"/>
    </row>
    <row r="564" spans="6:12" ht="12">
      <c r="F564" s="38"/>
      <c r="G564" s="38"/>
      <c r="H564" s="38"/>
      <c r="I564" s="38"/>
      <c r="J564" s="38"/>
      <c r="L564" s="41"/>
    </row>
    <row r="565" spans="6:12" ht="12">
      <c r="F565" s="38"/>
      <c r="G565" s="38"/>
      <c r="H565" s="38"/>
      <c r="I565" s="38"/>
      <c r="J565" s="38"/>
      <c r="L565" s="41"/>
    </row>
    <row r="566" spans="6:12" ht="12">
      <c r="F566" s="38"/>
      <c r="G566" s="38"/>
      <c r="H566" s="38"/>
      <c r="I566" s="38"/>
      <c r="J566" s="38"/>
      <c r="L566" s="41"/>
    </row>
    <row r="567" spans="6:12" ht="12">
      <c r="F567" s="38"/>
      <c r="G567" s="38"/>
      <c r="H567" s="38"/>
      <c r="I567" s="38"/>
      <c r="J567" s="38"/>
      <c r="L567" s="41"/>
    </row>
    <row r="568" spans="6:12" ht="12">
      <c r="F568" s="38"/>
      <c r="G568" s="38"/>
      <c r="H568" s="38"/>
      <c r="I568" s="38"/>
      <c r="J568" s="38"/>
      <c r="L568" s="41"/>
    </row>
    <row r="569" spans="6:12" ht="12">
      <c r="F569" s="38"/>
      <c r="G569" s="38"/>
      <c r="H569" s="38"/>
      <c r="I569" s="38"/>
      <c r="J569" s="38"/>
      <c r="L569" s="41"/>
    </row>
    <row r="570" spans="6:12" ht="12">
      <c r="F570" s="38"/>
      <c r="G570" s="38"/>
      <c r="H570" s="38"/>
      <c r="I570" s="38"/>
      <c r="J570" s="38"/>
      <c r="L570" s="41"/>
    </row>
    <row r="571" spans="6:12" ht="12">
      <c r="F571" s="38"/>
      <c r="G571" s="38"/>
      <c r="H571" s="38"/>
      <c r="I571" s="38"/>
      <c r="J571" s="38"/>
      <c r="L571" s="41"/>
    </row>
    <row r="572" spans="6:12" ht="12">
      <c r="F572" s="38"/>
      <c r="G572" s="38"/>
      <c r="H572" s="38"/>
      <c r="I572" s="38"/>
      <c r="J572" s="38"/>
      <c r="L572" s="41"/>
    </row>
    <row r="573" spans="6:12" ht="12">
      <c r="F573" s="38"/>
      <c r="G573" s="38"/>
      <c r="H573" s="38"/>
      <c r="I573" s="38"/>
      <c r="J573" s="38"/>
      <c r="L573" s="41"/>
    </row>
    <row r="574" spans="6:12" ht="12">
      <c r="F574" s="38"/>
      <c r="G574" s="38"/>
      <c r="H574" s="38"/>
      <c r="I574" s="38"/>
      <c r="J574" s="38"/>
      <c r="L574" s="41"/>
    </row>
    <row r="575" spans="6:12" ht="12">
      <c r="F575" s="38"/>
      <c r="G575" s="38"/>
      <c r="H575" s="38"/>
      <c r="I575" s="38"/>
      <c r="J575" s="38"/>
      <c r="L575" s="41"/>
    </row>
    <row r="576" spans="6:12" ht="12">
      <c r="F576" s="38"/>
      <c r="G576" s="38"/>
      <c r="H576" s="38"/>
      <c r="I576" s="38"/>
      <c r="J576" s="38"/>
      <c r="L576" s="41"/>
    </row>
    <row r="577" spans="6:12" ht="12">
      <c r="F577" s="38"/>
      <c r="G577" s="38"/>
      <c r="H577" s="38"/>
      <c r="I577" s="38"/>
      <c r="J577" s="38"/>
      <c r="L577" s="41"/>
    </row>
    <row r="578" spans="6:12" ht="12">
      <c r="F578" s="38"/>
      <c r="G578" s="38"/>
      <c r="H578" s="38"/>
      <c r="I578" s="38"/>
      <c r="J578" s="38"/>
      <c r="L578" s="41"/>
    </row>
    <row r="579" spans="6:12" ht="12">
      <c r="F579" s="38"/>
      <c r="G579" s="38"/>
      <c r="H579" s="38"/>
      <c r="I579" s="38"/>
      <c r="J579" s="38"/>
      <c r="L579" s="41"/>
    </row>
    <row r="580" spans="6:12" ht="12">
      <c r="F580" s="38"/>
      <c r="G580" s="38"/>
      <c r="H580" s="38"/>
      <c r="I580" s="38"/>
      <c r="J580" s="38"/>
      <c r="L580" s="41"/>
    </row>
    <row r="581" spans="6:12" ht="12">
      <c r="F581" s="38"/>
      <c r="G581" s="38"/>
      <c r="H581" s="38"/>
      <c r="I581" s="38"/>
      <c r="J581" s="38"/>
      <c r="L581" s="41"/>
    </row>
    <row r="582" spans="6:12" ht="12">
      <c r="F582" s="38"/>
      <c r="G582" s="38"/>
      <c r="H582" s="38"/>
      <c r="I582" s="38"/>
      <c r="J582" s="38"/>
      <c r="L582" s="41"/>
    </row>
    <row r="583" spans="6:12" ht="12">
      <c r="F583" s="38"/>
      <c r="G583" s="38"/>
      <c r="H583" s="38"/>
      <c r="I583" s="38"/>
      <c r="J583" s="38"/>
      <c r="L583" s="41"/>
    </row>
    <row r="584" spans="6:12" ht="12">
      <c r="F584" s="38"/>
      <c r="G584" s="38"/>
      <c r="H584" s="38"/>
      <c r="I584" s="38"/>
      <c r="J584" s="38"/>
      <c r="L584" s="41"/>
    </row>
    <row r="585" spans="6:12" ht="12">
      <c r="F585" s="38"/>
      <c r="G585" s="38"/>
      <c r="H585" s="38"/>
      <c r="I585" s="38"/>
      <c r="J585" s="38"/>
      <c r="L585" s="41"/>
    </row>
    <row r="586" spans="6:12" ht="12">
      <c r="F586" s="38"/>
      <c r="G586" s="38"/>
      <c r="H586" s="38"/>
      <c r="I586" s="38"/>
      <c r="J586" s="38"/>
      <c r="L586" s="41"/>
    </row>
    <row r="587" spans="6:12" ht="12">
      <c r="F587" s="38"/>
      <c r="G587" s="38"/>
      <c r="H587" s="38"/>
      <c r="I587" s="38"/>
      <c r="J587" s="38"/>
      <c r="L587" s="41"/>
    </row>
    <row r="588" spans="6:12" ht="12">
      <c r="F588" s="38"/>
      <c r="G588" s="38"/>
      <c r="H588" s="38"/>
      <c r="I588" s="38"/>
      <c r="J588" s="38"/>
      <c r="L588" s="41"/>
    </row>
    <row r="589" spans="6:12" ht="12">
      <c r="F589" s="38"/>
      <c r="G589" s="38"/>
      <c r="H589" s="38"/>
      <c r="I589" s="38"/>
      <c r="J589" s="38"/>
      <c r="L589" s="41"/>
    </row>
    <row r="590" spans="6:12" ht="12">
      <c r="F590" s="38"/>
      <c r="G590" s="38"/>
      <c r="H590" s="38"/>
      <c r="I590" s="38"/>
      <c r="J590" s="38"/>
      <c r="L590" s="41"/>
    </row>
    <row r="591" spans="6:12" ht="12">
      <c r="F591" s="38"/>
      <c r="G591" s="38"/>
      <c r="H591" s="38"/>
      <c r="I591" s="38"/>
      <c r="J591" s="38"/>
      <c r="L591" s="41"/>
    </row>
    <row r="592" spans="6:12" ht="12">
      <c r="F592" s="38"/>
      <c r="G592" s="38"/>
      <c r="H592" s="38"/>
      <c r="I592" s="38"/>
      <c r="J592" s="38"/>
      <c r="L592" s="41"/>
    </row>
    <row r="593" spans="6:12" ht="12">
      <c r="F593" s="38"/>
      <c r="G593" s="38"/>
      <c r="H593" s="38"/>
      <c r="I593" s="38"/>
      <c r="J593" s="38"/>
      <c r="L593" s="41"/>
    </row>
    <row r="594" spans="6:12" ht="12">
      <c r="F594" s="38"/>
      <c r="G594" s="38"/>
      <c r="H594" s="38"/>
      <c r="I594" s="38"/>
      <c r="J594" s="38"/>
      <c r="L594" s="41"/>
    </row>
    <row r="595" spans="6:12" ht="12">
      <c r="F595" s="38"/>
      <c r="G595" s="38"/>
      <c r="H595" s="38"/>
      <c r="I595" s="38"/>
      <c r="J595" s="38"/>
      <c r="L595" s="41"/>
    </row>
    <row r="596" spans="6:12" ht="12">
      <c r="F596" s="38"/>
      <c r="G596" s="38"/>
      <c r="H596" s="38"/>
      <c r="I596" s="38"/>
      <c r="J596" s="38"/>
      <c r="L596" s="41"/>
    </row>
    <row r="597" spans="6:12" ht="12">
      <c r="F597" s="38"/>
      <c r="G597" s="38"/>
      <c r="H597" s="38"/>
      <c r="I597" s="38"/>
      <c r="J597" s="38"/>
      <c r="L597" s="41"/>
    </row>
    <row r="598" spans="6:12" ht="12">
      <c r="F598" s="38"/>
      <c r="G598" s="38"/>
      <c r="H598" s="38"/>
      <c r="I598" s="38"/>
      <c r="J598" s="38"/>
      <c r="L598" s="41"/>
    </row>
    <row r="599" spans="6:12" ht="12">
      <c r="F599" s="38"/>
      <c r="G599" s="38"/>
      <c r="H599" s="38"/>
      <c r="I599" s="38"/>
      <c r="J599" s="38"/>
      <c r="L599" s="41"/>
    </row>
    <row r="600" spans="6:12" ht="12">
      <c r="F600" s="38"/>
      <c r="G600" s="38"/>
      <c r="H600" s="38"/>
      <c r="I600" s="38"/>
      <c r="J600" s="38"/>
      <c r="L600" s="41"/>
    </row>
    <row r="601" spans="6:12" ht="12">
      <c r="F601" s="38"/>
      <c r="G601" s="38"/>
      <c r="H601" s="38"/>
      <c r="I601" s="38"/>
      <c r="J601" s="38"/>
      <c r="L601" s="41"/>
    </row>
    <row r="602" spans="6:12" ht="12">
      <c r="F602" s="38"/>
      <c r="G602" s="38"/>
      <c r="H602" s="38"/>
      <c r="I602" s="38"/>
      <c r="J602" s="38"/>
      <c r="L602" s="41"/>
    </row>
    <row r="603" spans="6:12" ht="12">
      <c r="F603" s="38"/>
      <c r="G603" s="38"/>
      <c r="H603" s="38"/>
      <c r="I603" s="38"/>
      <c r="J603" s="38"/>
      <c r="L603" s="41"/>
    </row>
    <row r="604" spans="6:12" ht="12">
      <c r="F604" s="38"/>
      <c r="G604" s="38"/>
      <c r="H604" s="38"/>
      <c r="I604" s="38"/>
      <c r="J604" s="38"/>
      <c r="L604" s="41"/>
    </row>
    <row r="605" spans="6:12" ht="12">
      <c r="F605" s="38"/>
      <c r="G605" s="38"/>
      <c r="H605" s="38"/>
      <c r="I605" s="38"/>
      <c r="J605" s="38"/>
      <c r="L605" s="41"/>
    </row>
    <row r="606" spans="6:12" ht="12">
      <c r="F606" s="38"/>
      <c r="G606" s="38"/>
      <c r="H606" s="38"/>
      <c r="I606" s="38"/>
      <c r="J606" s="38"/>
      <c r="L606" s="41"/>
    </row>
    <row r="607" spans="6:12" ht="12">
      <c r="F607" s="38"/>
      <c r="G607" s="38"/>
      <c r="H607" s="38"/>
      <c r="I607" s="38"/>
      <c r="J607" s="38"/>
      <c r="L607" s="41"/>
    </row>
    <row r="608" spans="6:12" ht="12">
      <c r="F608" s="38"/>
      <c r="G608" s="38"/>
      <c r="H608" s="38"/>
      <c r="I608" s="38"/>
      <c r="J608" s="38"/>
      <c r="L608" s="41"/>
    </row>
    <row r="609" spans="6:12" ht="12">
      <c r="F609" s="38"/>
      <c r="G609" s="38"/>
      <c r="H609" s="38"/>
      <c r="I609" s="38"/>
      <c r="J609" s="38"/>
      <c r="L609" s="41"/>
    </row>
    <row r="610" spans="6:12" ht="12">
      <c r="F610" s="38"/>
      <c r="G610" s="38"/>
      <c r="H610" s="38"/>
      <c r="I610" s="38"/>
      <c r="J610" s="38"/>
      <c r="L610" s="41"/>
    </row>
    <row r="611" spans="6:12" ht="12">
      <c r="F611" s="38"/>
      <c r="G611" s="38"/>
      <c r="H611" s="38"/>
      <c r="I611" s="38"/>
      <c r="J611" s="38"/>
      <c r="L611" s="41"/>
    </row>
    <row r="612" spans="6:12" ht="12">
      <c r="F612" s="38"/>
      <c r="G612" s="38"/>
      <c r="H612" s="38"/>
      <c r="I612" s="38"/>
      <c r="J612" s="38"/>
      <c r="L612" s="41"/>
    </row>
    <row r="613" spans="6:12" ht="12">
      <c r="F613" s="38"/>
      <c r="G613" s="38"/>
      <c r="H613" s="38"/>
      <c r="I613" s="38"/>
      <c r="J613" s="38"/>
      <c r="L613" s="41"/>
    </row>
    <row r="614" spans="6:12" ht="12">
      <c r="F614" s="38"/>
      <c r="G614" s="38"/>
      <c r="H614" s="38"/>
      <c r="I614" s="38"/>
      <c r="J614" s="38"/>
      <c r="L614" s="41"/>
    </row>
    <row r="615" spans="6:12" ht="12">
      <c r="F615" s="38"/>
      <c r="G615" s="38"/>
      <c r="H615" s="38"/>
      <c r="I615" s="38"/>
      <c r="J615" s="38"/>
      <c r="L615" s="41"/>
    </row>
    <row r="616" spans="6:12" ht="12">
      <c r="F616" s="38"/>
      <c r="G616" s="38"/>
      <c r="H616" s="38"/>
      <c r="I616" s="38"/>
      <c r="J616" s="38"/>
      <c r="L616" s="41"/>
    </row>
    <row r="617" spans="6:12" ht="12">
      <c r="F617" s="38"/>
      <c r="G617" s="38"/>
      <c r="H617" s="38"/>
      <c r="I617" s="38"/>
      <c r="J617" s="38"/>
      <c r="L617" s="41"/>
    </row>
    <row r="618" spans="6:12" ht="12">
      <c r="F618" s="38"/>
      <c r="G618" s="38"/>
      <c r="H618" s="38"/>
      <c r="I618" s="38"/>
      <c r="J618" s="38"/>
      <c r="L618" s="41"/>
    </row>
    <row r="619" spans="6:12" ht="12">
      <c r="F619" s="38"/>
      <c r="G619" s="38"/>
      <c r="H619" s="38"/>
      <c r="I619" s="38"/>
      <c r="J619" s="38"/>
      <c r="L619" s="41"/>
    </row>
    <row r="620" spans="6:12" ht="12">
      <c r="F620" s="38"/>
      <c r="G620" s="38"/>
      <c r="H620" s="38"/>
      <c r="I620" s="38"/>
      <c r="J620" s="38"/>
      <c r="L620" s="41"/>
    </row>
    <row r="621" spans="6:12" ht="12">
      <c r="F621" s="38"/>
      <c r="G621" s="38"/>
      <c r="H621" s="38"/>
      <c r="I621" s="38"/>
      <c r="J621" s="38"/>
      <c r="L621" s="41"/>
    </row>
    <row r="622" spans="6:12" ht="12">
      <c r="F622" s="38"/>
      <c r="G622" s="38"/>
      <c r="H622" s="38"/>
      <c r="I622" s="38"/>
      <c r="J622" s="38"/>
      <c r="L622" s="41"/>
    </row>
    <row r="623" spans="6:12" ht="12">
      <c r="F623" s="38"/>
      <c r="G623" s="38"/>
      <c r="H623" s="38"/>
      <c r="I623" s="38"/>
      <c r="J623" s="38"/>
      <c r="L623" s="41"/>
    </row>
    <row r="624" spans="6:12" ht="12">
      <c r="F624" s="38"/>
      <c r="G624" s="38"/>
      <c r="H624" s="38"/>
      <c r="I624" s="38"/>
      <c r="J624" s="38"/>
      <c r="L624" s="41"/>
    </row>
    <row r="625" spans="6:12" ht="12">
      <c r="F625" s="38"/>
      <c r="G625" s="38"/>
      <c r="H625" s="38"/>
      <c r="I625" s="38"/>
      <c r="J625" s="38"/>
      <c r="L625" s="41"/>
    </row>
    <row r="626" spans="6:12" ht="12">
      <c r="F626" s="38"/>
      <c r="G626" s="38"/>
      <c r="H626" s="38"/>
      <c r="I626" s="38"/>
      <c r="J626" s="38"/>
      <c r="L626" s="41"/>
    </row>
    <row r="627" spans="6:12" ht="12">
      <c r="F627" s="38"/>
      <c r="G627" s="38"/>
      <c r="H627" s="38"/>
      <c r="I627" s="38"/>
      <c r="J627" s="38"/>
      <c r="L627" s="41"/>
    </row>
    <row r="628" spans="6:12" ht="12">
      <c r="F628" s="38"/>
      <c r="G628" s="38"/>
      <c r="H628" s="38"/>
      <c r="I628" s="38"/>
      <c r="J628" s="38"/>
      <c r="L628" s="41"/>
    </row>
    <row r="629" spans="6:12" ht="12">
      <c r="F629" s="38"/>
      <c r="G629" s="38"/>
      <c r="H629" s="38"/>
      <c r="I629" s="38"/>
      <c r="J629" s="38"/>
      <c r="L629" s="41"/>
    </row>
    <row r="630" spans="6:12" ht="12">
      <c r="F630" s="38"/>
      <c r="G630" s="38"/>
      <c r="H630" s="38"/>
      <c r="I630" s="38"/>
      <c r="J630" s="38"/>
      <c r="L630" s="41"/>
    </row>
    <row r="631" spans="6:12" ht="12">
      <c r="F631" s="38"/>
      <c r="G631" s="38"/>
      <c r="H631" s="38"/>
      <c r="I631" s="38"/>
      <c r="J631" s="38"/>
      <c r="L631" s="41"/>
    </row>
    <row r="632" spans="6:12" ht="12">
      <c r="F632" s="38"/>
      <c r="G632" s="38"/>
      <c r="H632" s="38"/>
      <c r="I632" s="38"/>
      <c r="J632" s="38"/>
      <c r="L632" s="41"/>
    </row>
    <row r="633" spans="6:12" ht="12">
      <c r="F633" s="38"/>
      <c r="G633" s="38"/>
      <c r="H633" s="38"/>
      <c r="I633" s="38"/>
      <c r="J633" s="38"/>
      <c r="L633" s="41"/>
    </row>
    <row r="634" spans="6:12" ht="12">
      <c r="F634" s="38"/>
      <c r="G634" s="38"/>
      <c r="H634" s="38"/>
      <c r="I634" s="38"/>
      <c r="J634" s="38"/>
      <c r="L634" s="41"/>
    </row>
    <row r="635" spans="6:12" ht="12">
      <c r="F635" s="38"/>
      <c r="G635" s="38"/>
      <c r="H635" s="38"/>
      <c r="I635" s="38"/>
      <c r="J635" s="38"/>
      <c r="L635" s="41"/>
    </row>
    <row r="636" spans="6:12" ht="12">
      <c r="F636" s="38"/>
      <c r="G636" s="38"/>
      <c r="H636" s="38"/>
      <c r="I636" s="38"/>
      <c r="J636" s="38"/>
      <c r="L636" s="41"/>
    </row>
    <row r="637" spans="6:12" ht="12">
      <c r="F637" s="38"/>
      <c r="G637" s="38"/>
      <c r="H637" s="38"/>
      <c r="I637" s="38"/>
      <c r="J637" s="38"/>
      <c r="L637" s="41"/>
    </row>
    <row r="638" spans="6:12" ht="12">
      <c r="F638" s="38"/>
      <c r="G638" s="38"/>
      <c r="H638" s="38"/>
      <c r="I638" s="38"/>
      <c r="J638" s="38"/>
      <c r="L638" s="41"/>
    </row>
    <row r="639" spans="6:12" ht="12">
      <c r="F639" s="38"/>
      <c r="G639" s="38"/>
      <c r="H639" s="38"/>
      <c r="I639" s="38"/>
      <c r="J639" s="38"/>
      <c r="L639" s="41"/>
    </row>
    <row r="640" spans="6:12" ht="12">
      <c r="F640" s="38"/>
      <c r="G640" s="38"/>
      <c r="H640" s="38"/>
      <c r="I640" s="38"/>
      <c r="J640" s="38"/>
      <c r="L640" s="41"/>
    </row>
    <row r="641" spans="6:12" ht="12">
      <c r="F641" s="38"/>
      <c r="G641" s="38"/>
      <c r="H641" s="38"/>
      <c r="I641" s="38"/>
      <c r="J641" s="38"/>
      <c r="L641" s="41"/>
    </row>
    <row r="642" spans="6:12" ht="12">
      <c r="F642" s="38"/>
      <c r="G642" s="38"/>
      <c r="H642" s="38"/>
      <c r="I642" s="38"/>
      <c r="J642" s="38"/>
      <c r="L642" s="41"/>
    </row>
    <row r="643" spans="6:12" ht="12">
      <c r="F643" s="38"/>
      <c r="G643" s="38"/>
      <c r="H643" s="38"/>
      <c r="I643" s="38"/>
      <c r="J643" s="38"/>
      <c r="L643" s="41"/>
    </row>
    <row r="644" spans="6:12" ht="12">
      <c r="F644" s="38"/>
      <c r="G644" s="38"/>
      <c r="H644" s="38"/>
      <c r="I644" s="38"/>
      <c r="J644" s="38"/>
      <c r="L644" s="41"/>
    </row>
    <row r="645" spans="6:12" ht="12">
      <c r="F645" s="38"/>
      <c r="G645" s="38"/>
      <c r="H645" s="38"/>
      <c r="I645" s="38"/>
      <c r="J645" s="38"/>
      <c r="L645" s="41"/>
    </row>
    <row r="646" spans="6:12" ht="12">
      <c r="F646" s="38"/>
      <c r="G646" s="38"/>
      <c r="H646" s="38"/>
      <c r="I646" s="38"/>
      <c r="J646" s="38"/>
      <c r="L646" s="41"/>
    </row>
    <row r="647" spans="6:12" ht="12">
      <c r="F647" s="38"/>
      <c r="G647" s="38"/>
      <c r="H647" s="38"/>
      <c r="I647" s="38"/>
      <c r="J647" s="38"/>
      <c r="L647" s="41"/>
    </row>
    <row r="648" spans="6:12" ht="12">
      <c r="F648" s="38"/>
      <c r="G648" s="38"/>
      <c r="H648" s="38"/>
      <c r="I648" s="38"/>
      <c r="J648" s="38"/>
      <c r="L648" s="41"/>
    </row>
    <row r="649" spans="6:12" ht="12">
      <c r="F649" s="38"/>
      <c r="G649" s="38"/>
      <c r="H649" s="38"/>
      <c r="I649" s="38"/>
      <c r="J649" s="38"/>
      <c r="L649" s="41"/>
    </row>
    <row r="650" spans="6:12" ht="12">
      <c r="F650" s="38"/>
      <c r="G650" s="38"/>
      <c r="H650" s="38"/>
      <c r="I650" s="38"/>
      <c r="J650" s="38"/>
      <c r="L650" s="41"/>
    </row>
    <row r="651" spans="6:12" ht="12">
      <c r="F651" s="38"/>
      <c r="G651" s="38"/>
      <c r="H651" s="38"/>
      <c r="I651" s="38"/>
      <c r="J651" s="38"/>
      <c r="L651" s="41"/>
    </row>
    <row r="652" spans="6:12" ht="12">
      <c r="F652" s="38"/>
      <c r="G652" s="38"/>
      <c r="H652" s="38"/>
      <c r="I652" s="38"/>
      <c r="J652" s="38"/>
      <c r="L652" s="41"/>
    </row>
    <row r="653" spans="6:12" ht="12">
      <c r="F653" s="38"/>
      <c r="G653" s="38"/>
      <c r="H653" s="38"/>
      <c r="I653" s="38"/>
      <c r="J653" s="38"/>
      <c r="L653" s="41"/>
    </row>
    <row r="654" spans="6:12" ht="12">
      <c r="F654" s="38"/>
      <c r="G654" s="38"/>
      <c r="H654" s="38"/>
      <c r="I654" s="38"/>
      <c r="J654" s="38"/>
      <c r="L654" s="41"/>
    </row>
    <row r="655" spans="6:12" ht="12">
      <c r="F655" s="38"/>
      <c r="G655" s="38"/>
      <c r="H655" s="38"/>
      <c r="I655" s="38"/>
      <c r="J655" s="38"/>
      <c r="L655" s="41"/>
    </row>
    <row r="656" spans="6:12" ht="12">
      <c r="F656" s="38"/>
      <c r="G656" s="38"/>
      <c r="H656" s="38"/>
      <c r="I656" s="38"/>
      <c r="J656" s="38"/>
      <c r="L656" s="41"/>
    </row>
    <row r="657" spans="6:12" ht="12">
      <c r="F657" s="38"/>
      <c r="G657" s="38"/>
      <c r="H657" s="38"/>
      <c r="I657" s="38"/>
      <c r="J657" s="38"/>
      <c r="L657" s="41"/>
    </row>
    <row r="658" spans="6:12" ht="12">
      <c r="F658" s="38"/>
      <c r="G658" s="38"/>
      <c r="H658" s="38"/>
      <c r="I658" s="38"/>
      <c r="J658" s="38"/>
      <c r="L658" s="41"/>
    </row>
    <row r="659" spans="6:12" ht="12">
      <c r="F659" s="38"/>
      <c r="G659" s="38"/>
      <c r="H659" s="38"/>
      <c r="I659" s="38"/>
      <c r="J659" s="38"/>
      <c r="L659" s="41"/>
    </row>
    <row r="660" spans="6:12" ht="12">
      <c r="F660" s="38"/>
      <c r="G660" s="38"/>
      <c r="H660" s="38"/>
      <c r="I660" s="38"/>
      <c r="J660" s="38"/>
      <c r="L660" s="41"/>
    </row>
    <row r="661" spans="6:12" ht="12">
      <c r="F661" s="38"/>
      <c r="G661" s="38"/>
      <c r="H661" s="38"/>
      <c r="I661" s="38"/>
      <c r="J661" s="38"/>
      <c r="L661" s="41"/>
    </row>
    <row r="662" spans="6:12" ht="12">
      <c r="F662" s="38"/>
      <c r="G662" s="38"/>
      <c r="H662" s="38"/>
      <c r="I662" s="38"/>
      <c r="J662" s="38"/>
      <c r="L662" s="41"/>
    </row>
    <row r="663" spans="6:12" ht="12">
      <c r="F663" s="38"/>
      <c r="G663" s="38"/>
      <c r="H663" s="38"/>
      <c r="I663" s="38"/>
      <c r="J663" s="38"/>
      <c r="L663" s="41"/>
    </row>
    <row r="664" spans="6:12" ht="12">
      <c r="F664" s="38"/>
      <c r="G664" s="38"/>
      <c r="H664" s="38"/>
      <c r="I664" s="38"/>
      <c r="J664" s="38"/>
      <c r="L664" s="41"/>
    </row>
    <row r="665" spans="6:12" ht="12">
      <c r="F665" s="38"/>
      <c r="G665" s="38"/>
      <c r="H665" s="38"/>
      <c r="I665" s="38"/>
      <c r="J665" s="38"/>
      <c r="L665" s="41"/>
    </row>
    <row r="666" spans="6:12" ht="12">
      <c r="F666" s="38"/>
      <c r="G666" s="38"/>
      <c r="H666" s="38"/>
      <c r="I666" s="38"/>
      <c r="J666" s="38"/>
      <c r="L666" s="41"/>
    </row>
    <row r="667" spans="6:12" ht="12">
      <c r="F667" s="38"/>
      <c r="G667" s="38"/>
      <c r="H667" s="38"/>
      <c r="I667" s="38"/>
      <c r="J667" s="38"/>
      <c r="L667" s="41"/>
    </row>
    <row r="668" spans="6:12" ht="12">
      <c r="F668" s="38"/>
      <c r="G668" s="38"/>
      <c r="H668" s="38"/>
      <c r="I668" s="38"/>
      <c r="J668" s="38"/>
      <c r="L668" s="41"/>
    </row>
    <row r="669" spans="6:12" ht="12">
      <c r="F669" s="38"/>
      <c r="G669" s="38"/>
      <c r="H669" s="38"/>
      <c r="I669" s="38"/>
      <c r="J669" s="38"/>
      <c r="L669" s="41"/>
    </row>
    <row r="670" spans="6:12" ht="12">
      <c r="F670" s="38"/>
      <c r="G670" s="38"/>
      <c r="H670" s="38"/>
      <c r="I670" s="38"/>
      <c r="J670" s="38"/>
      <c r="L670" s="41"/>
    </row>
    <row r="671" spans="6:12" ht="12">
      <c r="F671" s="38"/>
      <c r="G671" s="38"/>
      <c r="H671" s="38"/>
      <c r="I671" s="38"/>
      <c r="J671" s="38"/>
      <c r="L671" s="41"/>
    </row>
    <row r="672" spans="6:12" ht="12">
      <c r="F672" s="38"/>
      <c r="G672" s="38"/>
      <c r="H672" s="38"/>
      <c r="I672" s="38"/>
      <c r="J672" s="38"/>
      <c r="L672" s="41"/>
    </row>
    <row r="673" spans="6:12" ht="12">
      <c r="F673" s="38"/>
      <c r="G673" s="38"/>
      <c r="H673" s="38"/>
      <c r="I673" s="38"/>
      <c r="J673" s="38"/>
      <c r="L673" s="41"/>
    </row>
    <row r="674" spans="6:12" ht="12">
      <c r="F674" s="38"/>
      <c r="G674" s="38"/>
      <c r="H674" s="38"/>
      <c r="I674" s="38"/>
      <c r="J674" s="38"/>
      <c r="L674" s="41"/>
    </row>
    <row r="675" spans="6:12" ht="12">
      <c r="F675" s="38"/>
      <c r="G675" s="38"/>
      <c r="H675" s="38"/>
      <c r="I675" s="38"/>
      <c r="J675" s="38"/>
      <c r="L675" s="41"/>
    </row>
    <row r="676" spans="6:12" ht="12">
      <c r="F676" s="38"/>
      <c r="G676" s="38"/>
      <c r="H676" s="38"/>
      <c r="I676" s="38"/>
      <c r="J676" s="38"/>
      <c r="L676" s="41"/>
    </row>
    <row r="677" spans="6:12" ht="12">
      <c r="F677" s="38"/>
      <c r="G677" s="38"/>
      <c r="H677" s="38"/>
      <c r="I677" s="38"/>
      <c r="J677" s="38"/>
      <c r="L677" s="41"/>
    </row>
    <row r="678" spans="6:12" ht="12">
      <c r="F678" s="38"/>
      <c r="G678" s="38"/>
      <c r="H678" s="38"/>
      <c r="I678" s="38"/>
      <c r="J678" s="38"/>
      <c r="L678" s="41"/>
    </row>
    <row r="679" spans="6:12" ht="12">
      <c r="F679" s="38"/>
      <c r="G679" s="38"/>
      <c r="H679" s="38"/>
      <c r="I679" s="38"/>
      <c r="J679" s="38"/>
      <c r="L679" s="41"/>
    </row>
    <row r="680" spans="6:12" ht="12">
      <c r="F680" s="38"/>
      <c r="G680" s="38"/>
      <c r="H680" s="38"/>
      <c r="I680" s="38"/>
      <c r="J680" s="38"/>
      <c r="L680" s="41"/>
    </row>
    <row r="681" spans="6:12" ht="12">
      <c r="F681" s="38"/>
      <c r="G681" s="38"/>
      <c r="H681" s="38"/>
      <c r="I681" s="38"/>
      <c r="J681" s="38"/>
      <c r="L681" s="41"/>
    </row>
    <row r="682" spans="6:12" ht="12">
      <c r="F682" s="38"/>
      <c r="G682" s="38"/>
      <c r="H682" s="38"/>
      <c r="I682" s="38"/>
      <c r="J682" s="38"/>
      <c r="L682" s="41"/>
    </row>
    <row r="683" spans="6:12" ht="12">
      <c r="F683" s="38"/>
      <c r="G683" s="38"/>
      <c r="H683" s="38"/>
      <c r="I683" s="38"/>
      <c r="J683" s="38"/>
      <c r="L683" s="41"/>
    </row>
    <row r="684" spans="6:12" ht="12">
      <c r="F684" s="38"/>
      <c r="G684" s="38"/>
      <c r="H684" s="38"/>
      <c r="I684" s="38"/>
      <c r="J684" s="38"/>
      <c r="L684" s="41"/>
    </row>
    <row r="685" spans="6:12" ht="12">
      <c r="F685" s="38"/>
      <c r="G685" s="38"/>
      <c r="H685" s="38"/>
      <c r="I685" s="38"/>
      <c r="J685" s="38"/>
      <c r="L685" s="41"/>
    </row>
    <row r="686" spans="6:12" ht="12">
      <c r="F686" s="38"/>
      <c r="G686" s="38"/>
      <c r="H686" s="38"/>
      <c r="I686" s="38"/>
      <c r="J686" s="38"/>
      <c r="L686" s="41"/>
    </row>
    <row r="687" spans="6:12" ht="12">
      <c r="F687" s="38"/>
      <c r="G687" s="38"/>
      <c r="H687" s="38"/>
      <c r="I687" s="38"/>
      <c r="J687" s="38"/>
      <c r="L687" s="41"/>
    </row>
    <row r="688" spans="6:12" ht="12">
      <c r="F688" s="38"/>
      <c r="G688" s="38"/>
      <c r="H688" s="38"/>
      <c r="I688" s="38"/>
      <c r="J688" s="38"/>
      <c r="L688" s="41"/>
    </row>
    <row r="689" spans="6:12" ht="12">
      <c r="F689" s="38"/>
      <c r="G689" s="38"/>
      <c r="H689" s="38"/>
      <c r="I689" s="38"/>
      <c r="J689" s="38"/>
      <c r="L689" s="41"/>
    </row>
    <row r="690" spans="6:12" ht="12">
      <c r="F690" s="38"/>
      <c r="G690" s="38"/>
      <c r="H690" s="38"/>
      <c r="I690" s="38"/>
      <c r="J690" s="38"/>
      <c r="L690" s="41"/>
    </row>
    <row r="691" spans="6:12" ht="12">
      <c r="F691" s="38"/>
      <c r="G691" s="38"/>
      <c r="H691" s="38"/>
      <c r="I691" s="38"/>
      <c r="J691" s="38"/>
      <c r="L691" s="41"/>
    </row>
    <row r="692" spans="6:12" ht="12">
      <c r="F692" s="38"/>
      <c r="G692" s="38"/>
      <c r="H692" s="38"/>
      <c r="I692" s="38"/>
      <c r="J692" s="38"/>
      <c r="L692" s="41"/>
    </row>
    <row r="693" spans="6:12" ht="12">
      <c r="F693" s="38"/>
      <c r="G693" s="38"/>
      <c r="H693" s="38"/>
      <c r="I693" s="38"/>
      <c r="J693" s="38"/>
      <c r="L693" s="41"/>
    </row>
    <row r="694" spans="6:12" ht="12">
      <c r="F694" s="38"/>
      <c r="G694" s="38"/>
      <c r="H694" s="38"/>
      <c r="I694" s="38"/>
      <c r="J694" s="38"/>
      <c r="L694" s="41"/>
    </row>
    <row r="695" spans="6:12" ht="12">
      <c r="F695" s="38"/>
      <c r="G695" s="38"/>
      <c r="H695" s="38"/>
      <c r="I695" s="38"/>
      <c r="J695" s="38"/>
      <c r="L695" s="41"/>
    </row>
    <row r="696" spans="6:12" ht="12">
      <c r="F696" s="38"/>
      <c r="G696" s="38"/>
      <c r="H696" s="38"/>
      <c r="I696" s="38"/>
      <c r="J696" s="38"/>
      <c r="L696" s="41"/>
    </row>
    <row r="697" spans="6:12" ht="12">
      <c r="F697" s="38"/>
      <c r="G697" s="38"/>
      <c r="H697" s="38"/>
      <c r="I697" s="38"/>
      <c r="J697" s="38"/>
      <c r="L697" s="41"/>
    </row>
    <row r="698" spans="6:12" ht="12">
      <c r="F698" s="38"/>
      <c r="G698" s="38"/>
      <c r="H698" s="38"/>
      <c r="I698" s="38"/>
      <c r="J698" s="38"/>
      <c r="L698" s="41"/>
    </row>
    <row r="699" spans="6:12" ht="12">
      <c r="F699" s="38"/>
      <c r="G699" s="38"/>
      <c r="H699" s="38"/>
      <c r="I699" s="38"/>
      <c r="J699" s="38"/>
      <c r="L699" s="41"/>
    </row>
    <row r="700" spans="6:12" ht="12">
      <c r="F700" s="38"/>
      <c r="G700" s="38"/>
      <c r="H700" s="38"/>
      <c r="I700" s="38"/>
      <c r="J700" s="38"/>
      <c r="L700" s="41"/>
    </row>
    <row r="701" spans="6:12" ht="12">
      <c r="F701" s="38"/>
      <c r="G701" s="38"/>
      <c r="H701" s="38"/>
      <c r="I701" s="38"/>
      <c r="J701" s="38"/>
      <c r="L701" s="41"/>
    </row>
    <row r="702" spans="6:12" ht="12">
      <c r="F702" s="38"/>
      <c r="G702" s="38"/>
      <c r="H702" s="38"/>
      <c r="I702" s="38"/>
      <c r="J702" s="38"/>
      <c r="L702" s="41"/>
    </row>
    <row r="703" spans="6:12" ht="12">
      <c r="F703" s="38"/>
      <c r="G703" s="38"/>
      <c r="H703" s="38"/>
      <c r="I703" s="38"/>
      <c r="J703" s="38"/>
      <c r="L703" s="41"/>
    </row>
    <row r="704" spans="6:12" ht="12">
      <c r="F704" s="38"/>
      <c r="G704" s="38"/>
      <c r="H704" s="38"/>
      <c r="I704" s="38"/>
      <c r="J704" s="38"/>
      <c r="L704" s="41"/>
    </row>
    <row r="705" spans="6:12" ht="12">
      <c r="F705" s="38"/>
      <c r="G705" s="38"/>
      <c r="H705" s="38"/>
      <c r="I705" s="38"/>
      <c r="J705" s="38"/>
      <c r="L705" s="41"/>
    </row>
    <row r="706" spans="6:12" ht="12">
      <c r="F706" s="38"/>
      <c r="G706" s="38"/>
      <c r="H706" s="38"/>
      <c r="I706" s="38"/>
      <c r="J706" s="38"/>
      <c r="L706" s="41"/>
    </row>
    <row r="707" spans="6:12" ht="12">
      <c r="F707" s="38"/>
      <c r="G707" s="38"/>
      <c r="H707" s="38"/>
      <c r="I707" s="38"/>
      <c r="J707" s="38"/>
      <c r="L707" s="41"/>
    </row>
    <row r="708" spans="6:12" ht="12">
      <c r="F708" s="38"/>
      <c r="G708" s="38"/>
      <c r="H708" s="38"/>
      <c r="I708" s="38"/>
      <c r="J708" s="38"/>
      <c r="L708" s="41"/>
    </row>
    <row r="709" spans="6:12" ht="12">
      <c r="F709" s="38"/>
      <c r="G709" s="38"/>
      <c r="H709" s="38"/>
      <c r="I709" s="38"/>
      <c r="J709" s="38"/>
      <c r="L709" s="41"/>
    </row>
    <row r="710" spans="6:12" ht="12">
      <c r="F710" s="38"/>
      <c r="G710" s="38"/>
      <c r="H710" s="38"/>
      <c r="I710" s="38"/>
      <c r="J710" s="38"/>
      <c r="L710" s="41"/>
    </row>
    <row r="711" spans="6:12" ht="12">
      <c r="F711" s="38"/>
      <c r="G711" s="38"/>
      <c r="H711" s="38"/>
      <c r="I711" s="38"/>
      <c r="J711" s="38"/>
      <c r="L711" s="41"/>
    </row>
    <row r="712" spans="6:12" ht="12">
      <c r="F712" s="38"/>
      <c r="G712" s="38"/>
      <c r="H712" s="38"/>
      <c r="I712" s="38"/>
      <c r="J712" s="38"/>
      <c r="L712" s="41"/>
    </row>
    <row r="713" spans="6:12" ht="12">
      <c r="F713" s="38"/>
      <c r="G713" s="38"/>
      <c r="H713" s="38"/>
      <c r="I713" s="38"/>
      <c r="J713" s="38"/>
      <c r="L713" s="41"/>
    </row>
    <row r="714" spans="6:12" ht="12">
      <c r="F714" s="38"/>
      <c r="G714" s="38"/>
      <c r="H714" s="38"/>
      <c r="I714" s="38"/>
      <c r="J714" s="38"/>
      <c r="L714" s="41"/>
    </row>
    <row r="715" spans="6:12" ht="12">
      <c r="F715" s="38"/>
      <c r="G715" s="38"/>
      <c r="H715" s="38"/>
      <c r="I715" s="38"/>
      <c r="J715" s="38"/>
      <c r="L715" s="41"/>
    </row>
    <row r="716" spans="6:12" ht="12">
      <c r="F716" s="38"/>
      <c r="G716" s="38"/>
      <c r="H716" s="38"/>
      <c r="I716" s="38"/>
      <c r="J716" s="38"/>
      <c r="L716" s="41"/>
    </row>
    <row r="717" spans="6:12" ht="12">
      <c r="F717" s="38"/>
      <c r="G717" s="38"/>
      <c r="H717" s="38"/>
      <c r="I717" s="38"/>
      <c r="J717" s="38"/>
      <c r="L717" s="41"/>
    </row>
    <row r="718" spans="6:12" ht="12">
      <c r="F718" s="38"/>
      <c r="G718" s="38"/>
      <c r="H718" s="38"/>
      <c r="I718" s="38"/>
      <c r="J718" s="38"/>
      <c r="L718" s="41"/>
    </row>
    <row r="719" spans="6:12" ht="12">
      <c r="F719" s="38"/>
      <c r="G719" s="38"/>
      <c r="H719" s="38"/>
      <c r="I719" s="38"/>
      <c r="J719" s="38"/>
      <c r="L719" s="41"/>
    </row>
    <row r="720" spans="6:12" ht="12">
      <c r="F720" s="38"/>
      <c r="G720" s="38"/>
      <c r="H720" s="38"/>
      <c r="I720" s="38"/>
      <c r="J720" s="38"/>
      <c r="L720" s="41"/>
    </row>
    <row r="721" spans="6:12" ht="12">
      <c r="F721" s="38"/>
      <c r="G721" s="38"/>
      <c r="H721" s="38"/>
      <c r="I721" s="38"/>
      <c r="J721" s="38"/>
      <c r="L721" s="41"/>
    </row>
    <row r="722" spans="6:12" ht="12">
      <c r="F722" s="38"/>
      <c r="G722" s="38"/>
      <c r="H722" s="38"/>
      <c r="I722" s="38"/>
      <c r="J722" s="38"/>
      <c r="L722" s="41"/>
    </row>
    <row r="723" spans="6:12" ht="12">
      <c r="F723" s="38"/>
      <c r="G723" s="38"/>
      <c r="H723" s="38"/>
      <c r="I723" s="38"/>
      <c r="J723" s="38"/>
      <c r="L723" s="41"/>
    </row>
    <row r="724" spans="6:12" ht="12">
      <c r="F724" s="38"/>
      <c r="G724" s="38"/>
      <c r="H724" s="38"/>
      <c r="I724" s="38"/>
      <c r="J724" s="38"/>
      <c r="L724" s="41"/>
    </row>
    <row r="725" spans="6:12" ht="12">
      <c r="F725" s="38"/>
      <c r="G725" s="38"/>
      <c r="H725" s="38"/>
      <c r="I725" s="38"/>
      <c r="J725" s="38"/>
      <c r="L725" s="41"/>
    </row>
    <row r="726" spans="6:12" ht="12">
      <c r="F726" s="38"/>
      <c r="G726" s="38"/>
      <c r="H726" s="38"/>
      <c r="I726" s="38"/>
      <c r="J726" s="38"/>
      <c r="L726" s="41"/>
    </row>
    <row r="727" spans="6:12" ht="12">
      <c r="F727" s="38"/>
      <c r="G727" s="38"/>
      <c r="H727" s="38"/>
      <c r="I727" s="38"/>
      <c r="J727" s="38"/>
      <c r="L727" s="41"/>
    </row>
    <row r="728" spans="6:12" ht="12">
      <c r="F728" s="38"/>
      <c r="G728" s="38"/>
      <c r="H728" s="38"/>
      <c r="I728" s="38"/>
      <c r="J728" s="38"/>
      <c r="L728" s="41"/>
    </row>
    <row r="729" spans="6:12" ht="12">
      <c r="F729" s="38"/>
      <c r="G729" s="38"/>
      <c r="H729" s="38"/>
      <c r="I729" s="38"/>
      <c r="J729" s="38"/>
      <c r="L729" s="41"/>
    </row>
    <row r="730" spans="6:12" ht="12">
      <c r="F730" s="38"/>
      <c r="G730" s="38"/>
      <c r="H730" s="38"/>
      <c r="I730" s="38"/>
      <c r="J730" s="38"/>
      <c r="L730" s="41"/>
    </row>
    <row r="731" spans="6:12" ht="12">
      <c r="F731" s="38"/>
      <c r="G731" s="38"/>
      <c r="H731" s="38"/>
      <c r="I731" s="38"/>
      <c r="J731" s="38"/>
      <c r="L731" s="41"/>
    </row>
    <row r="732" spans="6:12" ht="12">
      <c r="F732" s="38"/>
      <c r="G732" s="38"/>
      <c r="H732" s="38"/>
      <c r="I732" s="38"/>
      <c r="J732" s="38"/>
      <c r="L732" s="41"/>
    </row>
    <row r="733" spans="6:12" ht="12">
      <c r="F733" s="38"/>
      <c r="G733" s="38"/>
      <c r="H733" s="38"/>
      <c r="I733" s="38"/>
      <c r="J733" s="38"/>
      <c r="L733" s="41"/>
    </row>
    <row r="734" spans="6:12" ht="12">
      <c r="F734" s="38"/>
      <c r="G734" s="38"/>
      <c r="H734" s="38"/>
      <c r="I734" s="38"/>
      <c r="J734" s="38"/>
      <c r="L734" s="41"/>
    </row>
    <row r="735" spans="6:12" ht="12">
      <c r="F735" s="38"/>
      <c r="G735" s="38"/>
      <c r="H735" s="38"/>
      <c r="I735" s="38"/>
      <c r="J735" s="38"/>
      <c r="L735" s="41"/>
    </row>
    <row r="736" spans="6:12" ht="12">
      <c r="F736" s="38"/>
      <c r="G736" s="38"/>
      <c r="H736" s="38"/>
      <c r="I736" s="38"/>
      <c r="J736" s="38"/>
      <c r="L736" s="41"/>
    </row>
    <row r="737" spans="6:12" ht="12">
      <c r="F737" s="38"/>
      <c r="G737" s="38"/>
      <c r="H737" s="38"/>
      <c r="I737" s="38"/>
      <c r="J737" s="38"/>
      <c r="L737" s="41"/>
    </row>
    <row r="738" spans="6:12" ht="12">
      <c r="F738" s="38"/>
      <c r="G738" s="38"/>
      <c r="H738" s="38"/>
      <c r="I738" s="38"/>
      <c r="J738" s="38"/>
      <c r="L738" s="41"/>
    </row>
    <row r="739" spans="6:12" ht="12">
      <c r="F739" s="38"/>
      <c r="G739" s="38"/>
      <c r="H739" s="38"/>
      <c r="I739" s="38"/>
      <c r="J739" s="38"/>
      <c r="L739" s="41"/>
    </row>
    <row r="740" spans="6:12" ht="12">
      <c r="F740" s="38"/>
      <c r="G740" s="38"/>
      <c r="H740" s="38"/>
      <c r="I740" s="38"/>
      <c r="J740" s="38"/>
      <c r="L740" s="41"/>
    </row>
    <row r="741" spans="6:12" ht="12">
      <c r="F741" s="38"/>
      <c r="G741" s="38"/>
      <c r="H741" s="38"/>
      <c r="I741" s="38"/>
      <c r="J741" s="38"/>
      <c r="L741" s="41"/>
    </row>
    <row r="742" spans="6:12" ht="12">
      <c r="F742" s="38"/>
      <c r="G742" s="38"/>
      <c r="H742" s="38"/>
      <c r="I742" s="38"/>
      <c r="J742" s="38"/>
      <c r="L742" s="41"/>
    </row>
    <row r="743" spans="6:12" ht="12">
      <c r="F743" s="38"/>
      <c r="G743" s="38"/>
      <c r="H743" s="38"/>
      <c r="I743" s="38"/>
      <c r="J743" s="38"/>
      <c r="L743" s="41"/>
    </row>
    <row r="744" spans="6:12" ht="12">
      <c r="F744" s="38"/>
      <c r="G744" s="38"/>
      <c r="H744" s="38"/>
      <c r="I744" s="38"/>
      <c r="J744" s="38"/>
      <c r="L744" s="41"/>
    </row>
    <row r="745" spans="6:12" ht="12">
      <c r="F745" s="38"/>
      <c r="G745" s="38"/>
      <c r="H745" s="38"/>
      <c r="I745" s="38"/>
      <c r="J745" s="38"/>
      <c r="L745" s="41"/>
    </row>
    <row r="746" spans="6:12" ht="12">
      <c r="F746" s="38"/>
      <c r="G746" s="38"/>
      <c r="H746" s="38"/>
      <c r="I746" s="38"/>
      <c r="J746" s="38"/>
      <c r="L746" s="41"/>
    </row>
    <row r="747" spans="6:12" ht="12">
      <c r="F747" s="38"/>
      <c r="G747" s="38"/>
      <c r="H747" s="38"/>
      <c r="I747" s="38"/>
      <c r="J747" s="38"/>
      <c r="L747" s="41"/>
    </row>
    <row r="748" spans="6:12" ht="12">
      <c r="F748" s="38"/>
      <c r="G748" s="38"/>
      <c r="H748" s="38"/>
      <c r="I748" s="38"/>
      <c r="J748" s="38"/>
      <c r="L748" s="41"/>
    </row>
    <row r="749" spans="6:12" ht="12">
      <c r="F749" s="38"/>
      <c r="G749" s="38"/>
      <c r="H749" s="38"/>
      <c r="I749" s="38"/>
      <c r="J749" s="38"/>
      <c r="L749" s="41"/>
    </row>
    <row r="750" spans="6:12" ht="12">
      <c r="F750" s="38"/>
      <c r="G750" s="38"/>
      <c r="H750" s="38"/>
      <c r="I750" s="38"/>
      <c r="J750" s="38"/>
      <c r="L750" s="41"/>
    </row>
    <row r="751" spans="6:12" ht="12">
      <c r="F751" s="38"/>
      <c r="G751" s="38"/>
      <c r="H751" s="38"/>
      <c r="I751" s="38"/>
      <c r="J751" s="38"/>
      <c r="L751" s="41"/>
    </row>
    <row r="752" spans="6:12" ht="12">
      <c r="F752" s="38"/>
      <c r="G752" s="38"/>
      <c r="H752" s="38"/>
      <c r="I752" s="38"/>
      <c r="J752" s="38"/>
      <c r="L752" s="41"/>
    </row>
    <row r="753" spans="6:12" ht="12">
      <c r="F753" s="38"/>
      <c r="G753" s="38"/>
      <c r="H753" s="38"/>
      <c r="I753" s="38"/>
      <c r="J753" s="38"/>
      <c r="L753" s="41"/>
    </row>
    <row r="754" spans="6:12" ht="12">
      <c r="F754" s="38"/>
      <c r="G754" s="38"/>
      <c r="H754" s="38"/>
      <c r="I754" s="38"/>
      <c r="J754" s="38"/>
      <c r="L754" s="41"/>
    </row>
    <row r="755" spans="6:12" ht="12">
      <c r="F755" s="38"/>
      <c r="G755" s="38"/>
      <c r="H755" s="38"/>
      <c r="I755" s="38"/>
      <c r="J755" s="38"/>
      <c r="L755" s="41"/>
    </row>
    <row r="756" spans="6:12" ht="12">
      <c r="F756" s="38"/>
      <c r="G756" s="38"/>
      <c r="H756" s="38"/>
      <c r="I756" s="38"/>
      <c r="J756" s="38"/>
      <c r="L756" s="41"/>
    </row>
    <row r="757" spans="6:12" ht="12">
      <c r="F757" s="38"/>
      <c r="G757" s="38"/>
      <c r="H757" s="38"/>
      <c r="I757" s="38"/>
      <c r="J757" s="38"/>
      <c r="L757" s="41"/>
    </row>
    <row r="758" spans="6:12" ht="12">
      <c r="F758" s="38"/>
      <c r="G758" s="38"/>
      <c r="H758" s="38"/>
      <c r="I758" s="38"/>
      <c r="J758" s="38"/>
      <c r="L758" s="41"/>
    </row>
    <row r="759" spans="6:12" ht="12">
      <c r="F759" s="38"/>
      <c r="G759" s="38"/>
      <c r="H759" s="38"/>
      <c r="I759" s="38"/>
      <c r="J759" s="38"/>
      <c r="L759" s="41"/>
    </row>
    <row r="760" spans="6:12" ht="12">
      <c r="F760" s="38"/>
      <c r="G760" s="38"/>
      <c r="H760" s="38"/>
      <c r="I760" s="38"/>
      <c r="J760" s="38"/>
      <c r="L760" s="41"/>
    </row>
    <row r="761" spans="6:12" ht="12">
      <c r="F761" s="38"/>
      <c r="G761" s="38"/>
      <c r="H761" s="38"/>
      <c r="I761" s="38"/>
      <c r="J761" s="38"/>
      <c r="L761" s="41"/>
    </row>
    <row r="762" spans="6:12" ht="12">
      <c r="F762" s="38"/>
      <c r="G762" s="38"/>
      <c r="H762" s="38"/>
      <c r="I762" s="38"/>
      <c r="J762" s="38"/>
      <c r="L762" s="41"/>
    </row>
    <row r="763" spans="6:12" ht="12">
      <c r="F763" s="38"/>
      <c r="G763" s="38"/>
      <c r="H763" s="38"/>
      <c r="I763" s="38"/>
      <c r="J763" s="38"/>
      <c r="L763" s="41"/>
    </row>
    <row r="764" spans="6:12" ht="12">
      <c r="F764" s="38"/>
      <c r="G764" s="38"/>
      <c r="H764" s="38"/>
      <c r="I764" s="38"/>
      <c r="J764" s="38"/>
      <c r="L764" s="41"/>
    </row>
    <row r="765" spans="6:12" ht="12">
      <c r="F765" s="38"/>
      <c r="G765" s="38"/>
      <c r="H765" s="38"/>
      <c r="I765" s="38"/>
      <c r="J765" s="38"/>
      <c r="L765" s="41"/>
    </row>
    <row r="766" spans="6:12" ht="12">
      <c r="F766" s="38"/>
      <c r="G766" s="38"/>
      <c r="H766" s="38"/>
      <c r="I766" s="38"/>
      <c r="J766" s="38"/>
      <c r="L766" s="41"/>
    </row>
    <row r="767" spans="6:12" ht="12">
      <c r="F767" s="38"/>
      <c r="G767" s="38"/>
      <c r="H767" s="38"/>
      <c r="I767" s="38"/>
      <c r="J767" s="38"/>
      <c r="L767" s="41"/>
    </row>
    <row r="768" spans="6:12" ht="12">
      <c r="F768" s="38"/>
      <c r="G768" s="38"/>
      <c r="H768" s="38"/>
      <c r="I768" s="38"/>
      <c r="J768" s="38"/>
      <c r="L768" s="41"/>
    </row>
    <row r="769" spans="6:12" ht="12">
      <c r="F769" s="38"/>
      <c r="G769" s="38"/>
      <c r="H769" s="38"/>
      <c r="I769" s="38"/>
      <c r="J769" s="38"/>
      <c r="L769" s="41"/>
    </row>
    <row r="770" spans="6:12" ht="12">
      <c r="F770" s="38"/>
      <c r="G770" s="38"/>
      <c r="H770" s="38"/>
      <c r="I770" s="38"/>
      <c r="J770" s="38"/>
      <c r="L770" s="41"/>
    </row>
    <row r="771" spans="6:12" ht="12">
      <c r="F771" s="38"/>
      <c r="G771" s="38"/>
      <c r="H771" s="38"/>
      <c r="I771" s="38"/>
      <c r="J771" s="38"/>
      <c r="L771" s="41"/>
    </row>
    <row r="772" spans="6:12" ht="12">
      <c r="F772" s="38"/>
      <c r="G772" s="38"/>
      <c r="H772" s="38"/>
      <c r="I772" s="38"/>
      <c r="J772" s="38"/>
      <c r="L772" s="41"/>
    </row>
    <row r="773" spans="6:12" ht="12">
      <c r="F773" s="38"/>
      <c r="G773" s="38"/>
      <c r="H773" s="38"/>
      <c r="I773" s="38"/>
      <c r="J773" s="38"/>
      <c r="L773" s="41"/>
    </row>
    <row r="774" spans="6:12" ht="12">
      <c r="F774" s="38"/>
      <c r="G774" s="38"/>
      <c r="H774" s="38"/>
      <c r="I774" s="38"/>
      <c r="J774" s="38"/>
      <c r="L774" s="41"/>
    </row>
    <row r="775" spans="6:12" ht="12">
      <c r="F775" s="38"/>
      <c r="G775" s="38"/>
      <c r="H775" s="38"/>
      <c r="I775" s="38"/>
      <c r="J775" s="38"/>
      <c r="L775" s="41"/>
    </row>
    <row r="776" spans="6:12" ht="12">
      <c r="F776" s="38"/>
      <c r="G776" s="38"/>
      <c r="H776" s="38"/>
      <c r="I776" s="38"/>
      <c r="J776" s="38"/>
      <c r="L776" s="41"/>
    </row>
    <row r="777" spans="6:12" ht="12">
      <c r="F777" s="38"/>
      <c r="G777" s="38"/>
      <c r="H777" s="38"/>
      <c r="I777" s="38"/>
      <c r="J777" s="38"/>
      <c r="L777" s="41"/>
    </row>
    <row r="778" spans="6:12" ht="12">
      <c r="F778" s="38"/>
      <c r="G778" s="38"/>
      <c r="H778" s="38"/>
      <c r="I778" s="38"/>
      <c r="J778" s="38"/>
      <c r="L778" s="41"/>
    </row>
    <row r="779" spans="6:12" ht="12">
      <c r="F779" s="38"/>
      <c r="G779" s="38"/>
      <c r="H779" s="38"/>
      <c r="I779" s="38"/>
      <c r="J779" s="38"/>
      <c r="L779" s="41"/>
    </row>
    <row r="780" spans="6:12" ht="12">
      <c r="F780" s="38"/>
      <c r="G780" s="38"/>
      <c r="H780" s="38"/>
      <c r="I780" s="38"/>
      <c r="J780" s="38"/>
      <c r="L780" s="41"/>
    </row>
    <row r="781" spans="6:12" ht="12">
      <c r="F781" s="38"/>
      <c r="G781" s="38"/>
      <c r="H781" s="38"/>
      <c r="I781" s="38"/>
      <c r="J781" s="38"/>
      <c r="L781" s="41"/>
    </row>
    <row r="782" spans="6:12" ht="12">
      <c r="F782" s="38"/>
      <c r="G782" s="38"/>
      <c r="H782" s="38"/>
      <c r="I782" s="38"/>
      <c r="J782" s="38"/>
      <c r="L782" s="41"/>
    </row>
    <row r="783" spans="6:12" ht="12">
      <c r="F783" s="38"/>
      <c r="G783" s="38"/>
      <c r="H783" s="38"/>
      <c r="I783" s="38"/>
      <c r="J783" s="38"/>
      <c r="L783" s="41"/>
    </row>
    <row r="784" spans="6:12" ht="12">
      <c r="F784" s="38"/>
      <c r="G784" s="38"/>
      <c r="H784" s="38"/>
      <c r="I784" s="38"/>
      <c r="J784" s="38"/>
      <c r="L784" s="41"/>
    </row>
    <row r="785" spans="6:12" ht="12">
      <c r="F785" s="38"/>
      <c r="G785" s="38"/>
      <c r="H785" s="38"/>
      <c r="I785" s="38"/>
      <c r="J785" s="38"/>
      <c r="L785" s="41"/>
    </row>
    <row r="786" spans="6:12" ht="12">
      <c r="F786" s="38"/>
      <c r="G786" s="38"/>
      <c r="H786" s="38"/>
      <c r="I786" s="38"/>
      <c r="J786" s="38"/>
      <c r="L786" s="41"/>
    </row>
    <row r="787" spans="6:12" ht="12">
      <c r="F787" s="38"/>
      <c r="G787" s="38"/>
      <c r="H787" s="38"/>
      <c r="I787" s="38"/>
      <c r="J787" s="38"/>
      <c r="L787" s="41"/>
    </row>
    <row r="788" spans="6:12" ht="12">
      <c r="F788" s="38"/>
      <c r="G788" s="38"/>
      <c r="H788" s="38"/>
      <c r="I788" s="38"/>
      <c r="J788" s="38"/>
      <c r="L788" s="41"/>
    </row>
    <row r="789" spans="6:12" ht="12">
      <c r="F789" s="38"/>
      <c r="G789" s="38"/>
      <c r="H789" s="38"/>
      <c r="I789" s="38"/>
      <c r="J789" s="38"/>
      <c r="L789" s="41"/>
    </row>
    <row r="790" spans="6:12" ht="12">
      <c r="F790" s="38"/>
      <c r="G790" s="38"/>
      <c r="H790" s="38"/>
      <c r="I790" s="38"/>
      <c r="J790" s="38"/>
      <c r="L790" s="41"/>
    </row>
    <row r="791" spans="6:12" ht="12">
      <c r="F791" s="38"/>
      <c r="G791" s="38"/>
      <c r="H791" s="38"/>
      <c r="I791" s="38"/>
      <c r="J791" s="38"/>
      <c r="L791" s="41"/>
    </row>
    <row r="792" spans="6:12" ht="12">
      <c r="F792" s="38"/>
      <c r="G792" s="38"/>
      <c r="H792" s="38"/>
      <c r="I792" s="38"/>
      <c r="J792" s="38"/>
      <c r="L792" s="41"/>
    </row>
    <row r="793" spans="6:12" ht="12">
      <c r="F793" s="38"/>
      <c r="G793" s="38"/>
      <c r="H793" s="38"/>
      <c r="I793" s="38"/>
      <c r="J793" s="38"/>
      <c r="L793" s="41"/>
    </row>
    <row r="794" spans="6:12" ht="12">
      <c r="F794" s="38"/>
      <c r="G794" s="38"/>
      <c r="H794" s="38"/>
      <c r="I794" s="38"/>
      <c r="J794" s="38"/>
      <c r="L794" s="41"/>
    </row>
    <row r="795" spans="6:12" ht="12">
      <c r="F795" s="38"/>
      <c r="G795" s="38"/>
      <c r="H795" s="38"/>
      <c r="I795" s="38"/>
      <c r="J795" s="38"/>
      <c r="L795" s="41"/>
    </row>
    <row r="796" spans="6:12" ht="12">
      <c r="F796" s="38"/>
      <c r="G796" s="38"/>
      <c r="H796" s="38"/>
      <c r="I796" s="38"/>
      <c r="J796" s="38"/>
      <c r="L796" s="41"/>
    </row>
    <row r="797" spans="6:12" ht="12">
      <c r="F797" s="38"/>
      <c r="G797" s="38"/>
      <c r="H797" s="38"/>
      <c r="I797" s="38"/>
      <c r="J797" s="38"/>
      <c r="L797" s="41"/>
    </row>
    <row r="798" spans="6:12" ht="12">
      <c r="F798" s="38"/>
      <c r="G798" s="38"/>
      <c r="H798" s="38"/>
      <c r="I798" s="38"/>
      <c r="J798" s="38"/>
      <c r="L798" s="41"/>
    </row>
    <row r="799" spans="6:12" ht="12">
      <c r="F799" s="38"/>
      <c r="G799" s="38"/>
      <c r="H799" s="38"/>
      <c r="I799" s="38"/>
      <c r="J799" s="38"/>
      <c r="L799" s="41"/>
    </row>
    <row r="800" spans="6:12" ht="12">
      <c r="F800" s="38"/>
      <c r="G800" s="38"/>
      <c r="H800" s="38"/>
      <c r="I800" s="38"/>
      <c r="J800" s="38"/>
      <c r="L800" s="41"/>
    </row>
    <row r="801" spans="6:12" ht="12">
      <c r="F801" s="38"/>
      <c r="G801" s="38"/>
      <c r="H801" s="38"/>
      <c r="I801" s="38"/>
      <c r="J801" s="38"/>
      <c r="L801" s="41"/>
    </row>
    <row r="802" spans="6:12" ht="12">
      <c r="F802" s="38"/>
      <c r="G802" s="38"/>
      <c r="H802" s="38"/>
      <c r="I802" s="38"/>
      <c r="J802" s="38"/>
      <c r="L802" s="41"/>
    </row>
    <row r="803" spans="6:12" ht="12">
      <c r="F803" s="38"/>
      <c r="G803" s="38"/>
      <c r="H803" s="38"/>
      <c r="I803" s="38"/>
      <c r="J803" s="38"/>
      <c r="L803" s="41"/>
    </row>
    <row r="804" spans="6:12" ht="12">
      <c r="F804" s="38"/>
      <c r="G804" s="38"/>
      <c r="H804" s="38"/>
      <c r="I804" s="38"/>
      <c r="J804" s="38"/>
      <c r="L804" s="41"/>
    </row>
    <row r="805" spans="6:12" ht="12">
      <c r="F805" s="38"/>
      <c r="G805" s="38"/>
      <c r="H805" s="38"/>
      <c r="I805" s="38"/>
      <c r="J805" s="38"/>
      <c r="L805" s="41"/>
    </row>
    <row r="806" spans="6:12" ht="12">
      <c r="F806" s="38"/>
      <c r="G806" s="38"/>
      <c r="H806" s="38"/>
      <c r="I806" s="38"/>
      <c r="J806" s="38"/>
      <c r="L806" s="41"/>
    </row>
    <row r="807" spans="6:12" ht="12">
      <c r="F807" s="38"/>
      <c r="G807" s="38"/>
      <c r="H807" s="38"/>
      <c r="I807" s="38"/>
      <c r="J807" s="38"/>
      <c r="L807" s="41"/>
    </row>
    <row r="808" spans="6:12" ht="12">
      <c r="F808" s="38"/>
      <c r="G808" s="38"/>
      <c r="H808" s="38"/>
      <c r="I808" s="38"/>
      <c r="J808" s="38"/>
      <c r="L808" s="41"/>
    </row>
    <row r="809" spans="6:12" ht="12">
      <c r="F809" s="38"/>
      <c r="G809" s="38"/>
      <c r="H809" s="38"/>
      <c r="I809" s="38"/>
      <c r="J809" s="38"/>
      <c r="L809" s="41"/>
    </row>
    <row r="810" spans="6:12" ht="12">
      <c r="F810" s="38"/>
      <c r="G810" s="38"/>
      <c r="H810" s="38"/>
      <c r="I810" s="38"/>
      <c r="J810" s="38"/>
      <c r="L810" s="41"/>
    </row>
    <row r="811" spans="6:12" ht="12">
      <c r="F811" s="38"/>
      <c r="G811" s="38"/>
      <c r="H811" s="38"/>
      <c r="I811" s="38"/>
      <c r="J811" s="38"/>
      <c r="L811" s="41"/>
    </row>
    <row r="812" spans="6:12" ht="12">
      <c r="F812" s="38"/>
      <c r="G812" s="38"/>
      <c r="H812" s="38"/>
      <c r="I812" s="38"/>
      <c r="J812" s="38"/>
      <c r="L812" s="41"/>
    </row>
    <row r="813" spans="6:12" ht="12">
      <c r="F813" s="38"/>
      <c r="G813" s="38"/>
      <c r="H813" s="38"/>
      <c r="I813" s="38"/>
      <c r="J813" s="38"/>
      <c r="L813" s="41"/>
    </row>
    <row r="814" spans="6:12" ht="12">
      <c r="F814" s="38"/>
      <c r="G814" s="38"/>
      <c r="H814" s="38"/>
      <c r="I814" s="38"/>
      <c r="J814" s="38"/>
      <c r="L814" s="41"/>
    </row>
    <row r="815" spans="6:12" ht="12">
      <c r="F815" s="38"/>
      <c r="G815" s="38"/>
      <c r="H815" s="38"/>
      <c r="I815" s="38"/>
      <c r="J815" s="38"/>
      <c r="L815" s="41"/>
    </row>
    <row r="816" spans="6:12" ht="12">
      <c r="F816" s="38"/>
      <c r="G816" s="38"/>
      <c r="H816" s="38"/>
      <c r="I816" s="38"/>
      <c r="J816" s="38"/>
      <c r="L816" s="41"/>
    </row>
    <row r="817" spans="6:12" ht="12">
      <c r="F817" s="38"/>
      <c r="G817" s="38"/>
      <c r="H817" s="38"/>
      <c r="I817" s="38"/>
      <c r="J817" s="38"/>
      <c r="L817" s="41"/>
    </row>
    <row r="818" spans="6:12" ht="12">
      <c r="F818" s="38"/>
      <c r="G818" s="38"/>
      <c r="H818" s="38"/>
      <c r="I818" s="38"/>
      <c r="J818" s="38"/>
      <c r="L818" s="41"/>
    </row>
    <row r="819" spans="6:12" ht="12">
      <c r="F819" s="38"/>
      <c r="G819" s="38"/>
      <c r="H819" s="38"/>
      <c r="I819" s="38"/>
      <c r="J819" s="38"/>
      <c r="L819" s="41"/>
    </row>
    <row r="820" spans="6:12" ht="12">
      <c r="F820" s="38"/>
      <c r="G820" s="38"/>
      <c r="H820" s="38"/>
      <c r="I820" s="38"/>
      <c r="J820" s="38"/>
      <c r="L820" s="41"/>
    </row>
    <row r="821" spans="6:12" ht="12">
      <c r="F821" s="38"/>
      <c r="G821" s="38"/>
      <c r="H821" s="38"/>
      <c r="I821" s="38"/>
      <c r="J821" s="38"/>
      <c r="L821" s="41"/>
    </row>
    <row r="822" spans="6:12" ht="12">
      <c r="F822" s="38"/>
      <c r="G822" s="38"/>
      <c r="H822" s="38"/>
      <c r="I822" s="38"/>
      <c r="J822" s="38"/>
      <c r="L822" s="41"/>
    </row>
    <row r="823" spans="6:12" ht="12">
      <c r="F823" s="38"/>
      <c r="G823" s="38"/>
      <c r="H823" s="38"/>
      <c r="I823" s="38"/>
      <c r="J823" s="38"/>
      <c r="L823" s="41"/>
    </row>
    <row r="824" spans="6:12" ht="12">
      <c r="F824" s="38"/>
      <c r="G824" s="38"/>
      <c r="H824" s="38"/>
      <c r="I824" s="38"/>
      <c r="J824" s="38"/>
      <c r="L824" s="41"/>
    </row>
    <row r="825" spans="6:12" ht="12">
      <c r="F825" s="38"/>
      <c r="G825" s="38"/>
      <c r="H825" s="38"/>
      <c r="I825" s="38"/>
      <c r="J825" s="38"/>
      <c r="L825" s="41"/>
    </row>
    <row r="826" spans="6:12" ht="12">
      <c r="F826" s="38"/>
      <c r="G826" s="38"/>
      <c r="H826" s="38"/>
      <c r="I826" s="38"/>
      <c r="J826" s="38"/>
      <c r="L826" s="41"/>
    </row>
    <row r="827" spans="6:12" ht="12">
      <c r="F827" s="38"/>
      <c r="G827" s="38"/>
      <c r="H827" s="38"/>
      <c r="I827" s="38"/>
      <c r="J827" s="38"/>
      <c r="L827" s="41"/>
    </row>
    <row r="828" spans="6:12" ht="12">
      <c r="F828" s="38"/>
      <c r="G828" s="38"/>
      <c r="H828" s="38"/>
      <c r="I828" s="38"/>
      <c r="J828" s="38"/>
      <c r="L828" s="41"/>
    </row>
    <row r="829" spans="6:12" ht="12">
      <c r="F829" s="38"/>
      <c r="G829" s="38"/>
      <c r="H829" s="38"/>
      <c r="I829" s="38"/>
      <c r="J829" s="38"/>
      <c r="L829" s="41"/>
    </row>
    <row r="830" spans="6:12" ht="12">
      <c r="F830" s="38"/>
      <c r="G830" s="38"/>
      <c r="H830" s="38"/>
      <c r="I830" s="38"/>
      <c r="J830" s="38"/>
      <c r="L830" s="41"/>
    </row>
    <row r="831" spans="6:12" ht="12">
      <c r="F831" s="38"/>
      <c r="G831" s="38"/>
      <c r="H831" s="38"/>
      <c r="I831" s="38"/>
      <c r="J831" s="38"/>
      <c r="L831" s="41"/>
    </row>
    <row r="832" spans="6:12" ht="12">
      <c r="F832" s="38"/>
      <c r="G832" s="38"/>
      <c r="H832" s="38"/>
      <c r="I832" s="38"/>
      <c r="J832" s="38"/>
      <c r="L832" s="41"/>
    </row>
    <row r="833" spans="6:12" ht="12">
      <c r="F833" s="38"/>
      <c r="G833" s="38"/>
      <c r="H833" s="38"/>
      <c r="I833" s="38"/>
      <c r="J833" s="38"/>
      <c r="L833" s="41"/>
    </row>
    <row r="834" spans="6:12" ht="12">
      <c r="F834" s="38"/>
      <c r="G834" s="38"/>
      <c r="H834" s="38"/>
      <c r="I834" s="38"/>
      <c r="J834" s="38"/>
      <c r="L834" s="41"/>
    </row>
    <row r="835" spans="6:12" ht="12">
      <c r="F835" s="38"/>
      <c r="G835" s="38"/>
      <c r="H835" s="38"/>
      <c r="I835" s="38"/>
      <c r="J835" s="38"/>
      <c r="L835" s="41"/>
    </row>
    <row r="836" spans="6:12" ht="12">
      <c r="F836" s="38"/>
      <c r="G836" s="38"/>
      <c r="H836" s="38"/>
      <c r="I836" s="38"/>
      <c r="J836" s="38"/>
      <c r="L836" s="41"/>
    </row>
    <row r="837" spans="6:12" ht="12">
      <c r="F837" s="38"/>
      <c r="G837" s="38"/>
      <c r="H837" s="38"/>
      <c r="I837" s="38"/>
      <c r="J837" s="38"/>
      <c r="L837" s="41"/>
    </row>
    <row r="838" spans="6:12" ht="12">
      <c r="F838" s="38"/>
      <c r="G838" s="38"/>
      <c r="H838" s="38"/>
      <c r="I838" s="38"/>
      <c r="J838" s="38"/>
      <c r="L838" s="41"/>
    </row>
    <row r="839" spans="6:12" ht="12">
      <c r="F839" s="38"/>
      <c r="G839" s="38"/>
      <c r="H839" s="38"/>
      <c r="I839" s="38"/>
      <c r="J839" s="38"/>
      <c r="L839" s="41"/>
    </row>
    <row r="840" spans="6:12" ht="12">
      <c r="F840" s="38"/>
      <c r="G840" s="38"/>
      <c r="H840" s="38"/>
      <c r="I840" s="38"/>
      <c r="J840" s="38"/>
      <c r="L840" s="41"/>
    </row>
    <row r="841" spans="6:12" ht="12">
      <c r="F841" s="38"/>
      <c r="G841" s="38"/>
      <c r="H841" s="38"/>
      <c r="I841" s="38"/>
      <c r="J841" s="38"/>
      <c r="L841" s="41"/>
    </row>
    <row r="842" spans="6:12" ht="12">
      <c r="F842" s="38"/>
      <c r="G842" s="38"/>
      <c r="H842" s="38"/>
      <c r="I842" s="38"/>
      <c r="J842" s="38"/>
      <c r="L842" s="41"/>
    </row>
    <row r="843" spans="6:12" ht="12">
      <c r="F843" s="38"/>
      <c r="G843" s="38"/>
      <c r="H843" s="38"/>
      <c r="I843" s="38"/>
      <c r="J843" s="38"/>
      <c r="L843" s="41"/>
    </row>
    <row r="844" spans="6:12" ht="12">
      <c r="F844" s="38"/>
      <c r="G844" s="38"/>
      <c r="H844" s="38"/>
      <c r="I844" s="38"/>
      <c r="J844" s="38"/>
      <c r="L844" s="41"/>
    </row>
    <row r="845" spans="6:12" ht="12">
      <c r="F845" s="38"/>
      <c r="G845" s="38"/>
      <c r="H845" s="38"/>
      <c r="I845" s="38"/>
      <c r="J845" s="38"/>
      <c r="L845" s="41"/>
    </row>
    <row r="846" spans="6:12" ht="12">
      <c r="F846" s="38"/>
      <c r="G846" s="38"/>
      <c r="H846" s="38"/>
      <c r="I846" s="38"/>
      <c r="J846" s="38"/>
      <c r="L846" s="41"/>
    </row>
    <row r="847" spans="6:12" ht="12">
      <c r="F847" s="38"/>
      <c r="G847" s="38"/>
      <c r="H847" s="38"/>
      <c r="I847" s="38"/>
      <c r="J847" s="38"/>
      <c r="L847" s="41"/>
    </row>
    <row r="848" spans="6:12" ht="12">
      <c r="F848" s="38"/>
      <c r="G848" s="38"/>
      <c r="H848" s="38"/>
      <c r="I848" s="38"/>
      <c r="J848" s="38"/>
      <c r="L848" s="41"/>
    </row>
    <row r="849" spans="6:12" ht="12">
      <c r="F849" s="38"/>
      <c r="G849" s="38"/>
      <c r="H849" s="38"/>
      <c r="I849" s="38"/>
      <c r="J849" s="38"/>
      <c r="L849" s="41"/>
    </row>
    <row r="850" spans="6:12" ht="12">
      <c r="F850" s="38"/>
      <c r="G850" s="38"/>
      <c r="H850" s="38"/>
      <c r="I850" s="38"/>
      <c r="J850" s="38"/>
      <c r="L850" s="41"/>
    </row>
    <row r="851" spans="6:12" ht="12">
      <c r="F851" s="38"/>
      <c r="G851" s="38"/>
      <c r="H851" s="38"/>
      <c r="I851" s="38"/>
      <c r="J851" s="38"/>
      <c r="L851" s="41"/>
    </row>
    <row r="852" spans="6:12" ht="12">
      <c r="F852" s="38"/>
      <c r="G852" s="38"/>
      <c r="H852" s="38"/>
      <c r="I852" s="38"/>
      <c r="J852" s="38"/>
      <c r="L852" s="41"/>
    </row>
    <row r="853" spans="6:12" ht="12">
      <c r="F853" s="38"/>
      <c r="G853" s="38"/>
      <c r="H853" s="38"/>
      <c r="I853" s="38"/>
      <c r="J853" s="38"/>
      <c r="L853" s="41"/>
    </row>
    <row r="854" spans="6:12" ht="12">
      <c r="F854" s="38"/>
      <c r="G854" s="38"/>
      <c r="H854" s="38"/>
      <c r="I854" s="38"/>
      <c r="J854" s="38"/>
      <c r="L854" s="41"/>
    </row>
    <row r="855" spans="6:12" ht="12">
      <c r="F855" s="38"/>
      <c r="G855" s="38"/>
      <c r="H855" s="38"/>
      <c r="I855" s="38"/>
      <c r="J855" s="38"/>
      <c r="L855" s="41"/>
    </row>
    <row r="856" spans="6:12" ht="12">
      <c r="F856" s="38"/>
      <c r="G856" s="38"/>
      <c r="H856" s="38"/>
      <c r="I856" s="38"/>
      <c r="J856" s="38"/>
      <c r="L856" s="41"/>
    </row>
    <row r="857" spans="6:12" ht="12">
      <c r="F857" s="38"/>
      <c r="G857" s="38"/>
      <c r="H857" s="38"/>
      <c r="I857" s="38"/>
      <c r="J857" s="38"/>
      <c r="L857" s="41"/>
    </row>
    <row r="858" spans="6:12" ht="12">
      <c r="F858" s="38"/>
      <c r="G858" s="38"/>
      <c r="H858" s="38"/>
      <c r="I858" s="38"/>
      <c r="J858" s="38"/>
      <c r="L858" s="41"/>
    </row>
    <row r="859" spans="6:12" ht="12">
      <c r="F859" s="38"/>
      <c r="G859" s="38"/>
      <c r="H859" s="38"/>
      <c r="I859" s="38"/>
      <c r="J859" s="38"/>
      <c r="L859" s="41"/>
    </row>
    <row r="860" spans="6:12" ht="12">
      <c r="F860" s="38"/>
      <c r="G860" s="38"/>
      <c r="H860" s="38"/>
      <c r="I860" s="38"/>
      <c r="J860" s="38"/>
      <c r="L860" s="41"/>
    </row>
    <row r="861" spans="6:12" ht="12">
      <c r="F861" s="38"/>
      <c r="G861" s="38"/>
      <c r="H861" s="38"/>
      <c r="I861" s="38"/>
      <c r="J861" s="38"/>
      <c r="L861" s="41"/>
    </row>
    <row r="862" spans="6:12" ht="12">
      <c r="F862" s="38"/>
      <c r="G862" s="38"/>
      <c r="H862" s="38"/>
      <c r="I862" s="38"/>
      <c r="J862" s="38"/>
      <c r="L862" s="41"/>
    </row>
    <row r="863" spans="6:12" ht="12">
      <c r="F863" s="38"/>
      <c r="G863" s="38"/>
      <c r="H863" s="38"/>
      <c r="I863" s="38"/>
      <c r="J863" s="38"/>
      <c r="L863" s="41"/>
    </row>
    <row r="864" spans="6:12" ht="12">
      <c r="F864" s="38"/>
      <c r="G864" s="38"/>
      <c r="H864" s="38"/>
      <c r="I864" s="38"/>
      <c r="J864" s="38"/>
      <c r="L864" s="41"/>
    </row>
    <row r="865" spans="6:12" ht="12">
      <c r="F865" s="38"/>
      <c r="G865" s="38"/>
      <c r="H865" s="38"/>
      <c r="I865" s="38"/>
      <c r="J865" s="38"/>
      <c r="L865" s="41"/>
    </row>
    <row r="866" spans="6:12" ht="12">
      <c r="F866" s="38"/>
      <c r="G866" s="38"/>
      <c r="H866" s="38"/>
      <c r="I866" s="38"/>
      <c r="J866" s="38"/>
      <c r="L866" s="41"/>
    </row>
    <row r="867" spans="6:12" ht="12">
      <c r="F867" s="38"/>
      <c r="G867" s="38"/>
      <c r="H867" s="38"/>
      <c r="I867" s="38"/>
      <c r="J867" s="38"/>
      <c r="L867" s="41"/>
    </row>
    <row r="868" spans="6:12" ht="12">
      <c r="F868" s="38"/>
      <c r="G868" s="38"/>
      <c r="H868" s="38"/>
      <c r="I868" s="38"/>
      <c r="J868" s="38"/>
      <c r="L868" s="41"/>
    </row>
    <row r="869" spans="6:12" ht="12">
      <c r="F869" s="38"/>
      <c r="G869" s="38"/>
      <c r="H869" s="38"/>
      <c r="I869" s="38"/>
      <c r="J869" s="38"/>
      <c r="L869" s="41"/>
    </row>
    <row r="870" spans="6:12" ht="12">
      <c r="F870" s="38"/>
      <c r="G870" s="38"/>
      <c r="H870" s="38"/>
      <c r="I870" s="38"/>
      <c r="J870" s="38"/>
      <c r="L870" s="41"/>
    </row>
    <row r="871" spans="6:12" ht="12">
      <c r="F871" s="38"/>
      <c r="G871" s="38"/>
      <c r="H871" s="38"/>
      <c r="I871" s="38"/>
      <c r="J871" s="38"/>
      <c r="L871" s="41"/>
    </row>
    <row r="872" spans="6:12" ht="12">
      <c r="F872" s="38"/>
      <c r="G872" s="38"/>
      <c r="H872" s="38"/>
      <c r="I872" s="38"/>
      <c r="J872" s="38"/>
      <c r="L872" s="41"/>
    </row>
    <row r="873" spans="6:12" ht="12">
      <c r="F873" s="38"/>
      <c r="G873" s="38"/>
      <c r="H873" s="38"/>
      <c r="I873" s="38"/>
      <c r="J873" s="38"/>
      <c r="L873" s="41"/>
    </row>
    <row r="874" spans="6:12" ht="12">
      <c r="F874" s="38"/>
      <c r="G874" s="38"/>
      <c r="H874" s="38"/>
      <c r="I874" s="38"/>
      <c r="J874" s="38"/>
      <c r="L874" s="41"/>
    </row>
    <row r="875" spans="6:12" ht="12">
      <c r="F875" s="38"/>
      <c r="G875" s="38"/>
      <c r="H875" s="38"/>
      <c r="I875" s="38"/>
      <c r="J875" s="38"/>
      <c r="L875" s="41"/>
    </row>
    <row r="876" spans="6:12" ht="12">
      <c r="F876" s="38"/>
      <c r="G876" s="38"/>
      <c r="H876" s="38"/>
      <c r="I876" s="38"/>
      <c r="J876" s="38"/>
      <c r="L876" s="41"/>
    </row>
    <row r="877" spans="6:12" ht="12">
      <c r="F877" s="38"/>
      <c r="G877" s="38"/>
      <c r="H877" s="38"/>
      <c r="I877" s="38"/>
      <c r="J877" s="38"/>
      <c r="L877" s="41"/>
    </row>
    <row r="878" spans="6:12" ht="12">
      <c r="F878" s="38"/>
      <c r="G878" s="38"/>
      <c r="H878" s="38"/>
      <c r="I878" s="38"/>
      <c r="J878" s="38"/>
      <c r="L878" s="41"/>
    </row>
    <row r="879" spans="6:12" ht="12">
      <c r="F879" s="38"/>
      <c r="G879" s="38"/>
      <c r="H879" s="38"/>
      <c r="I879" s="38"/>
      <c r="J879" s="38"/>
      <c r="L879" s="41"/>
    </row>
    <row r="880" spans="6:12" ht="12">
      <c r="F880" s="38"/>
      <c r="G880" s="38"/>
      <c r="H880" s="38"/>
      <c r="I880" s="38"/>
      <c r="J880" s="38"/>
      <c r="L880" s="41"/>
    </row>
    <row r="881" spans="6:12" ht="12">
      <c r="F881" s="38"/>
      <c r="G881" s="38"/>
      <c r="H881" s="38"/>
      <c r="I881" s="38"/>
      <c r="J881" s="38"/>
      <c r="L881" s="41"/>
    </row>
    <row r="882" spans="6:12" ht="12">
      <c r="F882" s="38"/>
      <c r="G882" s="38"/>
      <c r="H882" s="38"/>
      <c r="I882" s="38"/>
      <c r="J882" s="38"/>
      <c r="L882" s="41"/>
    </row>
    <row r="883" spans="6:12" ht="12">
      <c r="F883" s="38"/>
      <c r="G883" s="38"/>
      <c r="H883" s="38"/>
      <c r="I883" s="38"/>
      <c r="J883" s="38"/>
      <c r="L883" s="41"/>
    </row>
    <row r="884" spans="6:12" ht="12">
      <c r="F884" s="38"/>
      <c r="G884" s="38"/>
      <c r="H884" s="38"/>
      <c r="I884" s="38"/>
      <c r="J884" s="38"/>
      <c r="L884" s="41"/>
    </row>
    <row r="885" spans="6:12" ht="12">
      <c r="F885" s="38"/>
      <c r="G885" s="38"/>
      <c r="H885" s="38"/>
      <c r="I885" s="38"/>
      <c r="J885" s="38"/>
      <c r="L885" s="41"/>
    </row>
    <row r="886" spans="6:12" ht="12">
      <c r="F886" s="38"/>
      <c r="G886" s="38"/>
      <c r="H886" s="38"/>
      <c r="I886" s="38"/>
      <c r="J886" s="38"/>
      <c r="L886" s="41"/>
    </row>
    <row r="887" spans="6:12" ht="12">
      <c r="F887" s="38"/>
      <c r="G887" s="38"/>
      <c r="H887" s="38"/>
      <c r="I887" s="38"/>
      <c r="J887" s="38"/>
      <c r="L887" s="41"/>
    </row>
    <row r="888" spans="6:12" ht="12">
      <c r="F888" s="38"/>
      <c r="G888" s="38"/>
      <c r="H888" s="38"/>
      <c r="I888" s="38"/>
      <c r="J888" s="38"/>
      <c r="L888" s="41"/>
    </row>
    <row r="889" spans="6:12" ht="12">
      <c r="F889" s="38"/>
      <c r="G889" s="38"/>
      <c r="H889" s="38"/>
      <c r="I889" s="38"/>
      <c r="J889" s="38"/>
      <c r="L889" s="41"/>
    </row>
    <row r="890" spans="6:12" ht="12">
      <c r="F890" s="38"/>
      <c r="G890" s="38"/>
      <c r="H890" s="38"/>
      <c r="I890" s="38"/>
      <c r="J890" s="38"/>
      <c r="L890" s="41"/>
    </row>
    <row r="891" spans="6:12" ht="12">
      <c r="F891" s="38"/>
      <c r="G891" s="38"/>
      <c r="H891" s="38"/>
      <c r="I891" s="38"/>
      <c r="J891" s="38"/>
      <c r="L891" s="41"/>
    </row>
    <row r="892" spans="6:12" ht="12">
      <c r="F892" s="38"/>
      <c r="G892" s="38"/>
      <c r="H892" s="38"/>
      <c r="I892" s="38"/>
      <c r="J892" s="38"/>
      <c r="L892" s="41"/>
    </row>
    <row r="893" spans="6:12" ht="12">
      <c r="F893" s="38"/>
      <c r="G893" s="38"/>
      <c r="H893" s="38"/>
      <c r="I893" s="38"/>
      <c r="J893" s="38"/>
      <c r="L893" s="41"/>
    </row>
    <row r="894" spans="6:12" ht="12">
      <c r="F894" s="38"/>
      <c r="G894" s="38"/>
      <c r="H894" s="38"/>
      <c r="I894" s="38"/>
      <c r="J894" s="38"/>
      <c r="L894" s="41"/>
    </row>
    <row r="895" spans="6:12" ht="12">
      <c r="F895" s="38"/>
      <c r="G895" s="38"/>
      <c r="H895" s="38"/>
      <c r="I895" s="38"/>
      <c r="J895" s="38"/>
      <c r="L895" s="41"/>
    </row>
    <row r="896" spans="6:12" ht="12">
      <c r="F896" s="38"/>
      <c r="G896" s="38"/>
      <c r="H896" s="38"/>
      <c r="I896" s="38"/>
      <c r="J896" s="38"/>
      <c r="L896" s="41"/>
    </row>
    <row r="897" spans="6:12" ht="12">
      <c r="F897" s="38"/>
      <c r="G897" s="38"/>
      <c r="H897" s="38"/>
      <c r="I897" s="38"/>
      <c r="J897" s="38"/>
      <c r="L897" s="41"/>
    </row>
    <row r="898" spans="6:12" ht="12">
      <c r="F898" s="38"/>
      <c r="G898" s="38"/>
      <c r="H898" s="38"/>
      <c r="I898" s="38"/>
      <c r="J898" s="38"/>
      <c r="L898" s="41"/>
    </row>
    <row r="899" spans="6:12" ht="12">
      <c r="F899" s="38"/>
      <c r="G899" s="38"/>
      <c r="H899" s="38"/>
      <c r="I899" s="38"/>
      <c r="J899" s="38"/>
      <c r="L899" s="41"/>
    </row>
    <row r="900" spans="6:12" ht="12">
      <c r="F900" s="38"/>
      <c r="G900" s="38"/>
      <c r="H900" s="38"/>
      <c r="I900" s="38"/>
      <c r="J900" s="38"/>
      <c r="L900" s="41"/>
    </row>
    <row r="901" spans="6:12" ht="12">
      <c r="F901" s="38"/>
      <c r="G901" s="38"/>
      <c r="H901" s="38"/>
      <c r="I901" s="38"/>
      <c r="J901" s="38"/>
      <c r="L901" s="41"/>
    </row>
    <row r="902" ht="12">
      <c r="L902" s="41"/>
    </row>
    <row r="903" ht="12">
      <c r="L903" s="41"/>
    </row>
    <row r="904" ht="12">
      <c r="L904" s="41"/>
    </row>
    <row r="905" ht="12">
      <c r="L905" s="41"/>
    </row>
    <row r="906" ht="12">
      <c r="L906" s="41"/>
    </row>
    <row r="907" ht="12">
      <c r="L907" s="41"/>
    </row>
    <row r="908" ht="12">
      <c r="L908" s="41"/>
    </row>
    <row r="909" ht="12">
      <c r="L909" s="41"/>
    </row>
    <row r="910" ht="12">
      <c r="L910" s="41"/>
    </row>
    <row r="911" ht="12">
      <c r="L911" s="41"/>
    </row>
    <row r="912" ht="12">
      <c r="L912" s="41"/>
    </row>
    <row r="913" ht="12">
      <c r="L913" s="41"/>
    </row>
    <row r="914" ht="12">
      <c r="L914" s="41"/>
    </row>
    <row r="915" ht="12">
      <c r="L915" s="41"/>
    </row>
    <row r="916" ht="12">
      <c r="L916" s="41"/>
    </row>
    <row r="917" ht="12">
      <c r="L917" s="41"/>
    </row>
    <row r="918" ht="12">
      <c r="L918" s="41"/>
    </row>
    <row r="919" ht="12">
      <c r="L919" s="41"/>
    </row>
    <row r="920" ht="12">
      <c r="L920" s="41"/>
    </row>
    <row r="921" ht="12">
      <c r="L921" s="41"/>
    </row>
    <row r="922" ht="12">
      <c r="L922" s="41"/>
    </row>
    <row r="923" ht="12">
      <c r="L923" s="41"/>
    </row>
    <row r="924" ht="12">
      <c r="L924" s="41"/>
    </row>
    <row r="925" ht="12">
      <c r="L925" s="41"/>
    </row>
    <row r="926" ht="12">
      <c r="L926" s="41"/>
    </row>
    <row r="927" ht="12">
      <c r="L927" s="41"/>
    </row>
    <row r="928" ht="12">
      <c r="L928" s="41"/>
    </row>
    <row r="929" ht="12">
      <c r="L929" s="41"/>
    </row>
    <row r="930" ht="12">
      <c r="L930" s="41"/>
    </row>
    <row r="931" ht="12">
      <c r="L931" s="41"/>
    </row>
    <row r="932" ht="12">
      <c r="L932" s="41"/>
    </row>
    <row r="933" ht="12">
      <c r="L933" s="41"/>
    </row>
    <row r="934" ht="12">
      <c r="L934" s="41"/>
    </row>
    <row r="935" ht="12">
      <c r="L935" s="41"/>
    </row>
    <row r="936" ht="12">
      <c r="L936" s="41"/>
    </row>
    <row r="937" ht="12">
      <c r="L937" s="41"/>
    </row>
    <row r="938" ht="12">
      <c r="L938" s="41"/>
    </row>
    <row r="939" ht="12">
      <c r="L939" s="41"/>
    </row>
    <row r="940" ht="12">
      <c r="L940" s="41"/>
    </row>
    <row r="941" ht="12">
      <c r="L941" s="41"/>
    </row>
    <row r="942" ht="12">
      <c r="L942" s="41"/>
    </row>
    <row r="943" ht="12">
      <c r="L943" s="41"/>
    </row>
    <row r="944" ht="12">
      <c r="L944" s="41"/>
    </row>
    <row r="945" ht="12">
      <c r="L945" s="41"/>
    </row>
    <row r="946" ht="12">
      <c r="L946" s="41"/>
    </row>
    <row r="947" ht="12">
      <c r="L947" s="41"/>
    </row>
    <row r="948" ht="12">
      <c r="L948" s="41"/>
    </row>
    <row r="949" ht="12">
      <c r="L949" s="41"/>
    </row>
    <row r="950" ht="12">
      <c r="L950" s="41"/>
    </row>
    <row r="951" ht="12">
      <c r="L951" s="41"/>
    </row>
    <row r="952" ht="12">
      <c r="L952" s="41"/>
    </row>
    <row r="953" ht="12">
      <c r="L953" s="41"/>
    </row>
    <row r="954" ht="12">
      <c r="L954" s="41"/>
    </row>
    <row r="955" ht="12">
      <c r="L955" s="41"/>
    </row>
    <row r="956" ht="12">
      <c r="L956" s="41"/>
    </row>
    <row r="957" ht="12">
      <c r="L957" s="41"/>
    </row>
    <row r="958" ht="12">
      <c r="L958" s="41"/>
    </row>
    <row r="959" ht="12">
      <c r="L959" s="41"/>
    </row>
    <row r="960" ht="12">
      <c r="L960" s="41"/>
    </row>
    <row r="961" ht="12">
      <c r="L961" s="41"/>
    </row>
    <row r="962" ht="12">
      <c r="L962" s="41"/>
    </row>
    <row r="963" ht="12">
      <c r="L963" s="41"/>
    </row>
    <row r="964" ht="12">
      <c r="L964" s="41"/>
    </row>
    <row r="965" ht="12">
      <c r="L965" s="41"/>
    </row>
    <row r="966" ht="12">
      <c r="L966" s="41"/>
    </row>
    <row r="967" ht="12">
      <c r="L967" s="41"/>
    </row>
    <row r="968" ht="12">
      <c r="L968" s="41"/>
    </row>
    <row r="969" ht="12">
      <c r="L969" s="41"/>
    </row>
    <row r="970" ht="12">
      <c r="L970" s="41"/>
    </row>
    <row r="971" ht="12">
      <c r="L971" s="41"/>
    </row>
    <row r="972" ht="12">
      <c r="L972" s="41"/>
    </row>
    <row r="973" ht="12">
      <c r="L973" s="41"/>
    </row>
    <row r="974" ht="12">
      <c r="L974" s="41"/>
    </row>
    <row r="975" ht="12">
      <c r="L975" s="41"/>
    </row>
    <row r="976" ht="12">
      <c r="L976" s="41"/>
    </row>
    <row r="977" ht="12">
      <c r="L977" s="41"/>
    </row>
    <row r="978" ht="12">
      <c r="L978" s="41"/>
    </row>
    <row r="979" ht="12">
      <c r="L979" s="41"/>
    </row>
    <row r="980" ht="12">
      <c r="L980" s="41"/>
    </row>
    <row r="981" ht="12">
      <c r="L981" s="41"/>
    </row>
    <row r="982" ht="12">
      <c r="L982" s="41"/>
    </row>
    <row r="983" ht="12">
      <c r="L983" s="41"/>
    </row>
    <row r="984" ht="12">
      <c r="L984" s="41"/>
    </row>
    <row r="985" ht="12">
      <c r="L985" s="41"/>
    </row>
  </sheetData>
  <sheetProtection/>
  <mergeCells count="11">
    <mergeCell ref="J4:L4"/>
    <mergeCell ref="A28:B28"/>
    <mergeCell ref="A29:B29"/>
    <mergeCell ref="F5:L5"/>
    <mergeCell ref="A1:L1"/>
    <mergeCell ref="A2:L2"/>
    <mergeCell ref="A3:L3"/>
    <mergeCell ref="A5:B7"/>
    <mergeCell ref="C5:C7"/>
    <mergeCell ref="D5:D7"/>
    <mergeCell ref="E5:E6"/>
  </mergeCells>
  <printOptions horizontalCentered="1"/>
  <pageMargins left="0.11811023622047245" right="0.2362204724409449" top="0.4330708661417323" bottom="0.7480314960629921" header="0.15748031496062992" footer="0.1968503937007874"/>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1">
      <selection activeCell="D5" sqref="D5"/>
    </sheetView>
  </sheetViews>
  <sheetFormatPr defaultColWidth="9.140625" defaultRowHeight="12.75"/>
  <cols>
    <col min="1" max="1" width="32.8515625" style="1" customWidth="1"/>
    <col min="2" max="6" width="13.421875" style="1" customWidth="1"/>
    <col min="7" max="7" width="9.140625" style="1" customWidth="1"/>
    <col min="8" max="8" width="11.7109375" style="1" customWidth="1"/>
    <col min="9" max="16384" width="9.140625" style="1" customWidth="1"/>
  </cols>
  <sheetData>
    <row r="1" spans="1:12" ht="15" customHeight="1">
      <c r="A1" s="128" t="s">
        <v>4</v>
      </c>
      <c r="B1" s="128"/>
      <c r="C1" s="128"/>
      <c r="D1" s="128"/>
      <c r="E1" s="128"/>
      <c r="F1" s="128"/>
      <c r="G1" s="128"/>
      <c r="H1" s="128"/>
      <c r="I1" s="42"/>
      <c r="J1" s="42"/>
      <c r="K1" s="42"/>
      <c r="L1" s="42"/>
    </row>
    <row r="2" spans="1:12" ht="15" customHeight="1">
      <c r="A2" s="128" t="s">
        <v>158</v>
      </c>
      <c r="B2" s="128"/>
      <c r="C2" s="128"/>
      <c r="D2" s="128"/>
      <c r="E2" s="128"/>
      <c r="F2" s="128"/>
      <c r="G2" s="128"/>
      <c r="H2" s="128"/>
      <c r="I2" s="42"/>
      <c r="J2" s="42"/>
      <c r="K2" s="42"/>
      <c r="L2" s="42"/>
    </row>
    <row r="3" spans="1:8" ht="55.5" customHeight="1">
      <c r="A3" s="134" t="s">
        <v>133</v>
      </c>
      <c r="B3" s="134"/>
      <c r="C3" s="134"/>
      <c r="D3" s="134"/>
      <c r="E3" s="134"/>
      <c r="F3" s="134"/>
      <c r="G3" s="134"/>
      <c r="H3" s="134"/>
    </row>
    <row r="4" spans="1:8" ht="33.75" customHeight="1">
      <c r="A4" s="132" t="s">
        <v>53</v>
      </c>
      <c r="B4" s="132" t="s">
        <v>34</v>
      </c>
      <c r="C4" s="132"/>
      <c r="D4" s="132"/>
      <c r="E4" s="132"/>
      <c r="F4" s="132"/>
      <c r="G4" s="133" t="s">
        <v>105</v>
      </c>
      <c r="H4" s="133" t="s">
        <v>134</v>
      </c>
    </row>
    <row r="5" spans="1:8" ht="76.5">
      <c r="A5" s="132"/>
      <c r="B5" s="100" t="s">
        <v>35</v>
      </c>
      <c r="C5" s="100" t="s">
        <v>36</v>
      </c>
      <c r="D5" s="100" t="s">
        <v>3</v>
      </c>
      <c r="E5" s="100" t="s">
        <v>0</v>
      </c>
      <c r="F5" s="100" t="s">
        <v>26</v>
      </c>
      <c r="G5" s="133"/>
      <c r="H5" s="133"/>
    </row>
    <row r="6" spans="1:8" ht="12.75">
      <c r="A6" s="100" t="s">
        <v>52</v>
      </c>
      <c r="B6" s="98"/>
      <c r="C6" s="98"/>
      <c r="D6" s="98">
        <v>1</v>
      </c>
      <c r="E6" s="98">
        <v>2</v>
      </c>
      <c r="F6" s="98">
        <v>2</v>
      </c>
      <c r="G6" s="101">
        <f aca="true" t="shared" si="0" ref="G6:G11">SUM(B6:F6)</f>
        <v>5</v>
      </c>
      <c r="H6" s="102">
        <f aca="true" t="shared" si="1" ref="H6:H11">G6/6/2</f>
        <v>0.4166666666666667</v>
      </c>
    </row>
    <row r="7" spans="1:8" ht="25.5">
      <c r="A7" s="100" t="s">
        <v>54</v>
      </c>
      <c r="B7" s="98"/>
      <c r="C7" s="98"/>
      <c r="D7" s="98">
        <v>2</v>
      </c>
      <c r="E7" s="98"/>
      <c r="F7" s="98">
        <v>1</v>
      </c>
      <c r="G7" s="101">
        <f t="shared" si="0"/>
        <v>3</v>
      </c>
      <c r="H7" s="102">
        <f t="shared" si="1"/>
        <v>0.25</v>
      </c>
    </row>
    <row r="8" spans="1:8" ht="38.25">
      <c r="A8" s="100" t="s">
        <v>55</v>
      </c>
      <c r="B8" s="98"/>
      <c r="C8" s="98"/>
      <c r="D8" s="98"/>
      <c r="E8" s="98"/>
      <c r="F8" s="98"/>
      <c r="G8" s="101">
        <f t="shared" si="0"/>
        <v>0</v>
      </c>
      <c r="H8" s="102">
        <f t="shared" si="1"/>
        <v>0</v>
      </c>
    </row>
    <row r="9" spans="1:8" ht="25.5">
      <c r="A9" s="100" t="s">
        <v>56</v>
      </c>
      <c r="B9" s="98"/>
      <c r="C9" s="98">
        <v>2</v>
      </c>
      <c r="D9" s="98"/>
      <c r="E9" s="98"/>
      <c r="F9" s="98">
        <v>2</v>
      </c>
      <c r="G9" s="101">
        <f t="shared" si="0"/>
        <v>4</v>
      </c>
      <c r="H9" s="102">
        <f t="shared" si="1"/>
        <v>0.3333333333333333</v>
      </c>
    </row>
    <row r="10" spans="1:8" ht="38.25">
      <c r="A10" s="100" t="s">
        <v>57</v>
      </c>
      <c r="B10" s="98">
        <v>2</v>
      </c>
      <c r="C10" s="98"/>
      <c r="D10" s="98"/>
      <c r="E10" s="98"/>
      <c r="F10" s="98"/>
      <c r="G10" s="101">
        <f t="shared" si="0"/>
        <v>2</v>
      </c>
      <c r="H10" s="102">
        <f t="shared" si="1"/>
        <v>0.16666666666666666</v>
      </c>
    </row>
    <row r="11" spans="1:8" ht="12.75">
      <c r="A11" s="100" t="s">
        <v>58</v>
      </c>
      <c r="B11" s="98">
        <v>2</v>
      </c>
      <c r="C11" s="98"/>
      <c r="D11" s="98"/>
      <c r="E11" s="98"/>
      <c r="F11" s="98"/>
      <c r="G11" s="101">
        <f t="shared" si="0"/>
        <v>2</v>
      </c>
      <c r="H11" s="102">
        <f t="shared" si="1"/>
        <v>0.16666666666666666</v>
      </c>
    </row>
    <row r="12" spans="1:8" ht="12.75">
      <c r="A12" s="99" t="s">
        <v>105</v>
      </c>
      <c r="B12" s="98">
        <f aca="true" t="shared" si="2" ref="B12:G12">SUM(B6:B11)</f>
        <v>4</v>
      </c>
      <c r="C12" s="98">
        <f t="shared" si="2"/>
        <v>2</v>
      </c>
      <c r="D12" s="98">
        <f t="shared" si="2"/>
        <v>3</v>
      </c>
      <c r="E12" s="98">
        <f t="shared" si="2"/>
        <v>2</v>
      </c>
      <c r="F12" s="98">
        <f t="shared" si="2"/>
        <v>5</v>
      </c>
      <c r="G12" s="99">
        <f t="shared" si="2"/>
        <v>16</v>
      </c>
      <c r="H12" s="102">
        <f>G12/5/5/2</f>
        <v>0.32</v>
      </c>
    </row>
    <row r="13" spans="1:8" ht="27">
      <c r="A13" s="103" t="s">
        <v>106</v>
      </c>
      <c r="B13" s="104">
        <f>B12/5/2</f>
        <v>0.4</v>
      </c>
      <c r="C13" s="104">
        <f>C12/5/2</f>
        <v>0.2</v>
      </c>
      <c r="D13" s="104">
        <f>D12/5/2</f>
        <v>0.3</v>
      </c>
      <c r="E13" s="104">
        <f>E12/5/2</f>
        <v>0.2</v>
      </c>
      <c r="F13" s="104">
        <f>F12/5/2</f>
        <v>0.5</v>
      </c>
      <c r="G13" s="104">
        <f>G12/5/5/2</f>
        <v>0.32</v>
      </c>
      <c r="H13" s="105"/>
    </row>
    <row r="15" spans="1:12" ht="15">
      <c r="A15" s="128"/>
      <c r="B15" s="128"/>
      <c r="C15" s="128"/>
      <c r="D15" s="128"/>
      <c r="E15" s="128"/>
      <c r="F15" s="128"/>
      <c r="G15" s="128"/>
      <c r="H15" s="128"/>
      <c r="I15" s="128"/>
      <c r="J15" s="128"/>
      <c r="K15" s="128"/>
      <c r="L15" s="128"/>
    </row>
    <row r="16" spans="1:12" ht="15">
      <c r="A16" s="128"/>
      <c r="B16" s="128"/>
      <c r="C16" s="128"/>
      <c r="D16" s="128"/>
      <c r="E16" s="128"/>
      <c r="F16" s="128"/>
      <c r="G16" s="128"/>
      <c r="H16" s="128"/>
      <c r="I16" s="128"/>
      <c r="J16" s="128"/>
      <c r="K16" s="128"/>
      <c r="L16" s="128"/>
    </row>
    <row r="17" spans="1:12" ht="15">
      <c r="A17" s="128"/>
      <c r="B17" s="128"/>
      <c r="C17" s="128"/>
      <c r="D17" s="128"/>
      <c r="E17" s="128"/>
      <c r="F17" s="128"/>
      <c r="G17" s="128"/>
      <c r="H17" s="128"/>
      <c r="I17" s="128"/>
      <c r="J17" s="128"/>
      <c r="K17" s="128"/>
      <c r="L17" s="128"/>
    </row>
  </sheetData>
  <sheetProtection/>
  <mergeCells count="10">
    <mergeCell ref="A15:L15"/>
    <mergeCell ref="A16:L16"/>
    <mergeCell ref="A17:L17"/>
    <mergeCell ref="A1:H1"/>
    <mergeCell ref="A2:H2"/>
    <mergeCell ref="A4:A5"/>
    <mergeCell ref="B4:F4"/>
    <mergeCell ref="G4:G5"/>
    <mergeCell ref="A3:H3"/>
    <mergeCell ref="H4:H5"/>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300"/>
  <sheetViews>
    <sheetView zoomScalePageLayoutView="0" workbookViewId="0" topLeftCell="A4">
      <selection activeCell="A16" sqref="A16:B16"/>
    </sheetView>
  </sheetViews>
  <sheetFormatPr defaultColWidth="9.140625" defaultRowHeight="12.75"/>
  <cols>
    <col min="1" max="1" width="23.28125" style="7" customWidth="1"/>
    <col min="2" max="2" width="34.7109375" style="6" customWidth="1"/>
    <col min="3" max="7" width="13.421875" style="0" customWidth="1"/>
    <col min="9" max="9" width="20.7109375" style="0" bestFit="1" customWidth="1"/>
  </cols>
  <sheetData>
    <row r="1" spans="1:12" s="1" customFormat="1" ht="15" customHeight="1">
      <c r="A1" s="128" t="s">
        <v>4</v>
      </c>
      <c r="B1" s="128"/>
      <c r="C1" s="128"/>
      <c r="D1" s="128"/>
      <c r="E1" s="128"/>
      <c r="F1" s="128"/>
      <c r="G1" s="128"/>
      <c r="H1" s="128"/>
      <c r="I1" s="128"/>
      <c r="J1" s="42"/>
      <c r="K1" s="42"/>
      <c r="L1" s="42"/>
    </row>
    <row r="2" spans="1:12" s="1" customFormat="1" ht="15" customHeight="1">
      <c r="A2" s="128" t="s">
        <v>153</v>
      </c>
      <c r="B2" s="128"/>
      <c r="C2" s="128"/>
      <c r="D2" s="128"/>
      <c r="E2" s="128"/>
      <c r="F2" s="128"/>
      <c r="G2" s="128"/>
      <c r="H2" s="128"/>
      <c r="I2" s="128"/>
      <c r="J2" s="42"/>
      <c r="K2" s="42"/>
      <c r="L2" s="42"/>
    </row>
    <row r="3" spans="1:9" s="1" customFormat="1" ht="55.5" customHeight="1">
      <c r="A3" s="128" t="s">
        <v>135</v>
      </c>
      <c r="B3" s="128"/>
      <c r="C3" s="128"/>
      <c r="D3" s="128"/>
      <c r="E3" s="128"/>
      <c r="F3" s="128"/>
      <c r="G3" s="128"/>
      <c r="H3" s="128"/>
      <c r="I3" s="128"/>
    </row>
    <row r="4" spans="1:9" s="39" customFormat="1" ht="33.75" customHeight="1">
      <c r="A4" s="135" t="s">
        <v>33</v>
      </c>
      <c r="B4" s="135"/>
      <c r="C4" s="135" t="s">
        <v>34</v>
      </c>
      <c r="D4" s="135"/>
      <c r="E4" s="135"/>
      <c r="F4" s="135"/>
      <c r="G4" s="135"/>
      <c r="H4" s="126" t="s">
        <v>105</v>
      </c>
      <c r="I4" s="126" t="s">
        <v>138</v>
      </c>
    </row>
    <row r="5" spans="1:9" s="39" customFormat="1" ht="72">
      <c r="A5" s="135"/>
      <c r="B5" s="135"/>
      <c r="C5" s="93" t="s">
        <v>35</v>
      </c>
      <c r="D5" s="93" t="s">
        <v>36</v>
      </c>
      <c r="E5" s="93" t="s">
        <v>3</v>
      </c>
      <c r="F5" s="93" t="s">
        <v>0</v>
      </c>
      <c r="G5" s="93" t="s">
        <v>26</v>
      </c>
      <c r="H5" s="126"/>
      <c r="I5" s="126"/>
    </row>
    <row r="6" spans="1:9" s="39" customFormat="1" ht="33.75" customHeight="1">
      <c r="A6" s="135" t="s">
        <v>111</v>
      </c>
      <c r="B6" s="94" t="s">
        <v>37</v>
      </c>
      <c r="C6" s="93"/>
      <c r="D6" s="93">
        <v>2</v>
      </c>
      <c r="E6" s="93"/>
      <c r="F6" s="93"/>
      <c r="G6" s="93">
        <v>1</v>
      </c>
      <c r="H6" s="93">
        <f>SUM(C6:G6)</f>
        <v>3</v>
      </c>
      <c r="I6" s="95">
        <f>H6/5/2</f>
        <v>0.3</v>
      </c>
    </row>
    <row r="7" spans="1:9" s="39" customFormat="1" ht="40.5" customHeight="1">
      <c r="A7" s="135"/>
      <c r="B7" s="94" t="s">
        <v>38</v>
      </c>
      <c r="C7" s="93">
        <v>2</v>
      </c>
      <c r="D7" s="93"/>
      <c r="E7" s="93"/>
      <c r="F7" s="93"/>
      <c r="G7" s="93"/>
      <c r="H7" s="93">
        <f aca="true" t="shared" si="0" ref="H7:H25">SUM(C7:G7)</f>
        <v>2</v>
      </c>
      <c r="I7" s="93">
        <f aca="true" t="shared" si="1" ref="I7:I25">H7/5/2</f>
        <v>0.2</v>
      </c>
    </row>
    <row r="8" spans="1:9" s="39" customFormat="1" ht="36">
      <c r="A8" s="135"/>
      <c r="B8" s="94" t="s">
        <v>39</v>
      </c>
      <c r="C8" s="93">
        <v>2</v>
      </c>
      <c r="D8" s="93"/>
      <c r="E8" s="93"/>
      <c r="F8" s="93">
        <v>1</v>
      </c>
      <c r="G8" s="93"/>
      <c r="H8" s="93">
        <f t="shared" si="0"/>
        <v>3</v>
      </c>
      <c r="I8" s="93">
        <f t="shared" si="1"/>
        <v>0.3</v>
      </c>
    </row>
    <row r="9" spans="1:9" s="39" customFormat="1" ht="23.25" customHeight="1">
      <c r="A9" s="135" t="s">
        <v>137</v>
      </c>
      <c r="B9" s="135"/>
      <c r="C9" s="93">
        <f aca="true" t="shared" si="2" ref="C9:H9">SUM(C6:C8)</f>
        <v>4</v>
      </c>
      <c r="D9" s="93">
        <f t="shared" si="2"/>
        <v>2</v>
      </c>
      <c r="E9" s="93">
        <f t="shared" si="2"/>
        <v>0</v>
      </c>
      <c r="F9" s="93">
        <f t="shared" si="2"/>
        <v>1</v>
      </c>
      <c r="G9" s="93">
        <f t="shared" si="2"/>
        <v>1</v>
      </c>
      <c r="H9" s="93">
        <f t="shared" si="2"/>
        <v>8</v>
      </c>
      <c r="I9" s="95">
        <f>AVERAGE(I6:I8)</f>
        <v>0.26666666666666666</v>
      </c>
    </row>
    <row r="10" spans="1:9" s="39" customFormat="1" ht="23.25" customHeight="1">
      <c r="A10" s="135" t="s">
        <v>136</v>
      </c>
      <c r="B10" s="135"/>
      <c r="C10" s="95">
        <f>C9/3/2</f>
        <v>0.6666666666666666</v>
      </c>
      <c r="D10" s="95">
        <f>D9/3/2</f>
        <v>0.3333333333333333</v>
      </c>
      <c r="E10" s="95">
        <f>E9/3/2</f>
        <v>0</v>
      </c>
      <c r="F10" s="95">
        <f>F9/3/2</f>
        <v>0.16666666666666666</v>
      </c>
      <c r="G10" s="95">
        <f>G9/3/2</f>
        <v>0.16666666666666666</v>
      </c>
      <c r="H10" s="95">
        <f>H9/3/2/5</f>
        <v>0.26666666666666666</v>
      </c>
      <c r="I10" s="93"/>
    </row>
    <row r="11" spans="1:9" s="39" customFormat="1" ht="25.5" customHeight="1">
      <c r="A11" s="135" t="s">
        <v>112</v>
      </c>
      <c r="B11" s="94" t="s">
        <v>40</v>
      </c>
      <c r="C11" s="93"/>
      <c r="D11" s="93"/>
      <c r="E11" s="93">
        <v>2</v>
      </c>
      <c r="F11" s="93"/>
      <c r="G11" s="93"/>
      <c r="H11" s="93">
        <f t="shared" si="0"/>
        <v>2</v>
      </c>
      <c r="I11" s="93">
        <f t="shared" si="1"/>
        <v>0.2</v>
      </c>
    </row>
    <row r="12" spans="1:9" s="39" customFormat="1" ht="24">
      <c r="A12" s="135"/>
      <c r="B12" s="94" t="s">
        <v>41</v>
      </c>
      <c r="C12" s="93"/>
      <c r="D12" s="93"/>
      <c r="E12" s="93">
        <v>1</v>
      </c>
      <c r="F12" s="93">
        <v>1</v>
      </c>
      <c r="G12" s="93"/>
      <c r="H12" s="93">
        <f t="shared" si="0"/>
        <v>2</v>
      </c>
      <c r="I12" s="93">
        <f t="shared" si="1"/>
        <v>0.2</v>
      </c>
    </row>
    <row r="13" spans="1:9" s="39" customFormat="1" ht="24">
      <c r="A13" s="135"/>
      <c r="B13" s="94" t="s">
        <v>42</v>
      </c>
      <c r="C13" s="93"/>
      <c r="D13" s="93"/>
      <c r="E13" s="93">
        <v>2</v>
      </c>
      <c r="F13" s="93"/>
      <c r="G13" s="93">
        <v>1</v>
      </c>
      <c r="H13" s="93">
        <f t="shared" si="0"/>
        <v>3</v>
      </c>
      <c r="I13" s="93">
        <f t="shared" si="1"/>
        <v>0.3</v>
      </c>
    </row>
    <row r="14" spans="1:9" s="39" customFormat="1" ht="24">
      <c r="A14" s="135"/>
      <c r="B14" s="94" t="s">
        <v>43</v>
      </c>
      <c r="C14" s="93"/>
      <c r="D14" s="93"/>
      <c r="E14" s="93"/>
      <c r="F14" s="93">
        <v>2</v>
      </c>
      <c r="G14" s="93"/>
      <c r="H14" s="93">
        <f t="shared" si="0"/>
        <v>2</v>
      </c>
      <c r="I14" s="93">
        <f t="shared" si="1"/>
        <v>0.2</v>
      </c>
    </row>
    <row r="15" spans="1:9" s="39" customFormat="1" ht="23.25" customHeight="1">
      <c r="A15" s="135" t="s">
        <v>116</v>
      </c>
      <c r="B15" s="135"/>
      <c r="C15" s="93">
        <f>SUM(C11:C14)</f>
        <v>0</v>
      </c>
      <c r="D15" s="93">
        <f>SUM(D11:D14)</f>
        <v>0</v>
      </c>
      <c r="E15" s="93">
        <f>SUM(E11:E14)</f>
        <v>5</v>
      </c>
      <c r="F15" s="93">
        <f>SUM(F11:F14)</f>
        <v>3</v>
      </c>
      <c r="G15" s="93">
        <f>SUM(G11:G14)</f>
        <v>1</v>
      </c>
      <c r="H15" s="93">
        <f>SUM(C15:G15)</f>
        <v>9</v>
      </c>
      <c r="I15" s="95">
        <f>AVERAGE(I11:I14)</f>
        <v>0.22499999999999998</v>
      </c>
    </row>
    <row r="16" spans="1:9" s="39" customFormat="1" ht="23.25" customHeight="1">
      <c r="A16" s="135" t="s">
        <v>136</v>
      </c>
      <c r="B16" s="135"/>
      <c r="C16" s="95">
        <f>C15/4/2</f>
        <v>0</v>
      </c>
      <c r="D16" s="95">
        <f>D15/4/2</f>
        <v>0</v>
      </c>
      <c r="E16" s="95">
        <f>E15/4/2</f>
        <v>0.625</v>
      </c>
      <c r="F16" s="95">
        <f>F15/4/2</f>
        <v>0.375</v>
      </c>
      <c r="G16" s="95">
        <f>G15/4/2</f>
        <v>0.125</v>
      </c>
      <c r="H16" s="95">
        <f>H15/4/2/5</f>
        <v>0.225</v>
      </c>
      <c r="I16" s="93"/>
    </row>
    <row r="17" spans="1:9" s="39" customFormat="1" ht="48">
      <c r="A17" s="135" t="s">
        <v>113</v>
      </c>
      <c r="B17" s="94" t="s">
        <v>115</v>
      </c>
      <c r="C17" s="93"/>
      <c r="D17" s="93"/>
      <c r="E17" s="93"/>
      <c r="F17" s="93">
        <v>1</v>
      </c>
      <c r="G17" s="93">
        <v>1</v>
      </c>
      <c r="H17" s="93">
        <f t="shared" si="0"/>
        <v>2</v>
      </c>
      <c r="I17" s="96">
        <f t="shared" si="1"/>
        <v>0.2</v>
      </c>
    </row>
    <row r="18" spans="1:9" s="39" customFormat="1" ht="36">
      <c r="A18" s="135"/>
      <c r="B18" s="94" t="s">
        <v>114</v>
      </c>
      <c r="C18" s="93"/>
      <c r="D18" s="93"/>
      <c r="E18" s="93"/>
      <c r="F18" s="93"/>
      <c r="G18" s="93"/>
      <c r="H18" s="93">
        <f t="shared" si="0"/>
        <v>0</v>
      </c>
      <c r="I18" s="96">
        <f t="shared" si="1"/>
        <v>0</v>
      </c>
    </row>
    <row r="19" spans="1:9" s="39" customFormat="1" ht="36">
      <c r="A19" s="135"/>
      <c r="B19" s="94" t="s">
        <v>44</v>
      </c>
      <c r="C19" s="93"/>
      <c r="D19" s="93"/>
      <c r="E19" s="93">
        <v>2</v>
      </c>
      <c r="F19" s="93"/>
      <c r="G19" s="93"/>
      <c r="H19" s="93">
        <f t="shared" si="0"/>
        <v>2</v>
      </c>
      <c r="I19" s="96">
        <f t="shared" si="1"/>
        <v>0.2</v>
      </c>
    </row>
    <row r="20" spans="1:9" s="39" customFormat="1" ht="12">
      <c r="A20" s="135"/>
      <c r="B20" s="94" t="s">
        <v>45</v>
      </c>
      <c r="C20" s="93"/>
      <c r="D20" s="93"/>
      <c r="E20" s="93"/>
      <c r="F20" s="93"/>
      <c r="G20" s="93"/>
      <c r="H20" s="93">
        <f t="shared" si="0"/>
        <v>0</v>
      </c>
      <c r="I20" s="96">
        <f t="shared" si="1"/>
        <v>0</v>
      </c>
    </row>
    <row r="21" spans="1:9" s="39" customFormat="1" ht="12">
      <c r="A21" s="135"/>
      <c r="B21" s="94" t="s">
        <v>46</v>
      </c>
      <c r="C21" s="93"/>
      <c r="D21" s="93"/>
      <c r="E21" s="93"/>
      <c r="F21" s="93"/>
      <c r="G21" s="93"/>
      <c r="H21" s="93">
        <f t="shared" si="0"/>
        <v>0</v>
      </c>
      <c r="I21" s="96">
        <f t="shared" si="1"/>
        <v>0</v>
      </c>
    </row>
    <row r="22" spans="1:9" s="39" customFormat="1" ht="23.25" customHeight="1">
      <c r="A22" s="135" t="s">
        <v>116</v>
      </c>
      <c r="B22" s="135"/>
      <c r="C22" s="93">
        <f>SUM(C17:C21)</f>
        <v>0</v>
      </c>
      <c r="D22" s="93">
        <f>SUM(D17:D21)</f>
        <v>0</v>
      </c>
      <c r="E22" s="93">
        <f>SUM(E17:E21)</f>
        <v>2</v>
      </c>
      <c r="F22" s="93">
        <f>SUM(F17:F21)</f>
        <v>1</v>
      </c>
      <c r="G22" s="93">
        <f>SUM(G17:G21)</f>
        <v>1</v>
      </c>
      <c r="H22" s="93">
        <f>SUM(C22:G22)</f>
        <v>4</v>
      </c>
      <c r="I22" s="95">
        <f>AVERAGE(I17:I21)</f>
        <v>0.08</v>
      </c>
    </row>
    <row r="23" spans="1:9" s="39" customFormat="1" ht="23.25" customHeight="1">
      <c r="A23" s="135" t="s">
        <v>136</v>
      </c>
      <c r="B23" s="135"/>
      <c r="C23" s="95">
        <f aca="true" t="shared" si="3" ref="C23:H23">C22/5/2</f>
        <v>0</v>
      </c>
      <c r="D23" s="95">
        <f t="shared" si="3"/>
        <v>0</v>
      </c>
      <c r="E23" s="95">
        <f t="shared" si="3"/>
        <v>0.2</v>
      </c>
      <c r="F23" s="95">
        <f t="shared" si="3"/>
        <v>0.1</v>
      </c>
      <c r="G23" s="95">
        <f t="shared" si="3"/>
        <v>0.1</v>
      </c>
      <c r="H23" s="95">
        <f t="shared" si="3"/>
        <v>0.4</v>
      </c>
      <c r="I23" s="93"/>
    </row>
    <row r="24" spans="1:9" s="39" customFormat="1" ht="24">
      <c r="A24" s="136" t="s">
        <v>47</v>
      </c>
      <c r="B24" s="94" t="s">
        <v>48</v>
      </c>
      <c r="C24" s="93"/>
      <c r="D24" s="93"/>
      <c r="E24" s="93"/>
      <c r="F24" s="93"/>
      <c r="G24" s="93">
        <v>2</v>
      </c>
      <c r="H24" s="93">
        <f t="shared" si="0"/>
        <v>2</v>
      </c>
      <c r="I24" s="93">
        <f t="shared" si="1"/>
        <v>0.2</v>
      </c>
    </row>
    <row r="25" spans="1:9" s="39" customFormat="1" ht="24">
      <c r="A25" s="136"/>
      <c r="B25" s="94" t="s">
        <v>49</v>
      </c>
      <c r="C25" s="93"/>
      <c r="D25" s="93"/>
      <c r="E25" s="93"/>
      <c r="F25" s="93">
        <v>1</v>
      </c>
      <c r="G25" s="93">
        <v>1</v>
      </c>
      <c r="H25" s="93">
        <f t="shared" si="0"/>
        <v>2</v>
      </c>
      <c r="I25" s="93">
        <f t="shared" si="1"/>
        <v>0.2</v>
      </c>
    </row>
    <row r="26" spans="1:9" s="39" customFormat="1" ht="12">
      <c r="A26" s="135" t="s">
        <v>117</v>
      </c>
      <c r="B26" s="135"/>
      <c r="C26" s="96">
        <f aca="true" t="shared" si="4" ref="C26:H26">SUM(C24:C25)</f>
        <v>0</v>
      </c>
      <c r="D26" s="96">
        <f t="shared" si="4"/>
        <v>0</v>
      </c>
      <c r="E26" s="96">
        <f t="shared" si="4"/>
        <v>0</v>
      </c>
      <c r="F26" s="96">
        <f t="shared" si="4"/>
        <v>1</v>
      </c>
      <c r="G26" s="96">
        <f t="shared" si="4"/>
        <v>3</v>
      </c>
      <c r="H26" s="96">
        <f t="shared" si="4"/>
        <v>4</v>
      </c>
      <c r="I26" s="95">
        <f>AVERAGE(I24:I25)</f>
        <v>0.2</v>
      </c>
    </row>
    <row r="27" spans="1:9" s="39" customFormat="1" ht="23.25" customHeight="1">
      <c r="A27" s="135" t="s">
        <v>136</v>
      </c>
      <c r="B27" s="135"/>
      <c r="C27" s="95">
        <f>C26/4/2</f>
        <v>0</v>
      </c>
      <c r="D27" s="95">
        <f>D26/4/2</f>
        <v>0</v>
      </c>
      <c r="E27" s="95">
        <f>E26/4/2</f>
        <v>0</v>
      </c>
      <c r="F27" s="95">
        <f>F26/4/2</f>
        <v>0.125</v>
      </c>
      <c r="G27" s="95">
        <f>G26/4/2</f>
        <v>0.375</v>
      </c>
      <c r="H27" s="95">
        <f>H26/2/2/5</f>
        <v>0.2</v>
      </c>
      <c r="I27" s="93"/>
    </row>
    <row r="28" spans="1:8" s="39" customFormat="1" ht="12">
      <c r="A28" s="67">
        <v>2</v>
      </c>
      <c r="B28" s="68" t="s">
        <v>50</v>
      </c>
      <c r="H28" s="69"/>
    </row>
    <row r="29" spans="1:8" s="39" customFormat="1" ht="12">
      <c r="A29" s="67">
        <v>1</v>
      </c>
      <c r="B29" s="68" t="s">
        <v>51</v>
      </c>
      <c r="H29" s="69"/>
    </row>
    <row r="30" spans="1:8" s="39" customFormat="1" ht="12">
      <c r="A30" s="70"/>
      <c r="H30" s="69"/>
    </row>
    <row r="31" spans="1:8" s="39" customFormat="1" ht="12">
      <c r="A31" s="70"/>
      <c r="H31" s="69"/>
    </row>
    <row r="32" spans="1:8" s="39" customFormat="1" ht="12">
      <c r="A32" s="70"/>
      <c r="H32" s="69"/>
    </row>
    <row r="33" spans="1:8" s="39" customFormat="1" ht="12">
      <c r="A33" s="70"/>
      <c r="H33" s="69"/>
    </row>
    <row r="34" spans="1:8" s="39" customFormat="1" ht="12">
      <c r="A34" s="70"/>
      <c r="H34" s="69"/>
    </row>
    <row r="35" spans="1:8" s="39" customFormat="1" ht="12">
      <c r="A35" s="70"/>
      <c r="H35" s="69"/>
    </row>
    <row r="36" spans="1:8" s="39" customFormat="1" ht="12">
      <c r="A36" s="70"/>
      <c r="H36" s="69"/>
    </row>
    <row r="37" spans="1:8" s="39" customFormat="1" ht="12">
      <c r="A37" s="70"/>
      <c r="H37" s="69"/>
    </row>
    <row r="38" spans="1:8" s="39" customFormat="1" ht="12">
      <c r="A38" s="70"/>
      <c r="H38" s="69"/>
    </row>
    <row r="39" spans="1:8" s="39" customFormat="1" ht="12">
      <c r="A39" s="70"/>
      <c r="H39" s="69"/>
    </row>
    <row r="40" spans="1:8" s="39" customFormat="1" ht="12">
      <c r="A40" s="70"/>
      <c r="H40" s="69"/>
    </row>
    <row r="41" spans="1:8" s="39" customFormat="1" ht="12">
      <c r="A41" s="70"/>
      <c r="H41" s="69"/>
    </row>
    <row r="42" spans="1:8" s="39" customFormat="1" ht="12">
      <c r="A42" s="70"/>
      <c r="H42" s="69"/>
    </row>
    <row r="43" spans="1:8" s="39" customFormat="1" ht="12">
      <c r="A43" s="70"/>
      <c r="H43" s="69"/>
    </row>
    <row r="44" spans="1:8" s="39" customFormat="1" ht="12">
      <c r="A44" s="70"/>
      <c r="H44" s="69"/>
    </row>
    <row r="45" spans="1:8" s="39" customFormat="1" ht="12">
      <c r="A45" s="70"/>
      <c r="H45" s="69"/>
    </row>
    <row r="46" spans="1:8" s="39" customFormat="1" ht="12">
      <c r="A46" s="70"/>
      <c r="H46" s="69"/>
    </row>
    <row r="47" spans="1:8" s="39" customFormat="1" ht="12">
      <c r="A47" s="70"/>
      <c r="H47" s="69"/>
    </row>
    <row r="48" spans="1:8" s="39" customFormat="1" ht="12">
      <c r="A48" s="70"/>
      <c r="H48" s="69"/>
    </row>
    <row r="49" spans="1:8" s="39" customFormat="1" ht="12">
      <c r="A49" s="70"/>
      <c r="H49" s="69"/>
    </row>
    <row r="50" spans="1:8" s="39" customFormat="1" ht="12">
      <c r="A50" s="70"/>
      <c r="H50" s="69"/>
    </row>
    <row r="51" spans="1:8" s="39" customFormat="1" ht="12">
      <c r="A51" s="70"/>
      <c r="H51" s="69"/>
    </row>
    <row r="52" spans="1:8" s="39" customFormat="1" ht="12">
      <c r="A52" s="70"/>
      <c r="H52" s="69"/>
    </row>
    <row r="53" spans="1:8" s="39" customFormat="1" ht="12">
      <c r="A53" s="70"/>
      <c r="H53" s="69"/>
    </row>
    <row r="54" spans="1:8" s="39" customFormat="1" ht="12">
      <c r="A54" s="70"/>
      <c r="H54" s="69"/>
    </row>
    <row r="55" spans="1:8" s="39" customFormat="1" ht="12">
      <c r="A55" s="70"/>
      <c r="H55" s="69"/>
    </row>
    <row r="56" spans="1:8" s="39" customFormat="1" ht="12">
      <c r="A56" s="70"/>
      <c r="H56" s="69"/>
    </row>
    <row r="57" spans="1:8" s="39" customFormat="1" ht="12">
      <c r="A57" s="70"/>
      <c r="H57" s="69"/>
    </row>
    <row r="58" spans="1:8" s="39" customFormat="1" ht="12">
      <c r="A58" s="70"/>
      <c r="H58" s="69"/>
    </row>
    <row r="59" spans="1:8" s="39" customFormat="1" ht="12">
      <c r="A59" s="70"/>
      <c r="H59" s="69"/>
    </row>
    <row r="60" spans="1:8" s="39" customFormat="1" ht="12">
      <c r="A60" s="70"/>
      <c r="H60" s="69"/>
    </row>
    <row r="61" s="39" customFormat="1" ht="12">
      <c r="A61" s="70"/>
    </row>
    <row r="62" s="39" customFormat="1" ht="12">
      <c r="A62" s="70"/>
    </row>
    <row r="63" s="39" customFormat="1" ht="12">
      <c r="A63" s="70"/>
    </row>
    <row r="64" s="39" customFormat="1" ht="12">
      <c r="A64" s="70"/>
    </row>
    <row r="65" s="39" customFormat="1" ht="12">
      <c r="A65" s="70"/>
    </row>
    <row r="66" s="39" customFormat="1" ht="12">
      <c r="A66" s="70"/>
    </row>
    <row r="67" s="39" customFormat="1" ht="12">
      <c r="A67" s="70"/>
    </row>
    <row r="68" s="39" customFormat="1" ht="12">
      <c r="A68" s="70"/>
    </row>
    <row r="69" s="39" customFormat="1" ht="12">
      <c r="A69" s="70"/>
    </row>
    <row r="70" s="39" customFormat="1" ht="12">
      <c r="A70" s="70"/>
    </row>
    <row r="71" s="39" customFormat="1" ht="12">
      <c r="A71" s="70"/>
    </row>
    <row r="72" s="39" customFormat="1" ht="12">
      <c r="A72" s="70"/>
    </row>
    <row r="73" s="39" customFormat="1" ht="12">
      <c r="A73" s="70"/>
    </row>
    <row r="74" s="39" customFormat="1" ht="12">
      <c r="A74" s="70"/>
    </row>
    <row r="75" s="39" customFormat="1" ht="12">
      <c r="A75" s="70"/>
    </row>
    <row r="76" s="39" customFormat="1" ht="12">
      <c r="A76" s="70"/>
    </row>
    <row r="77" s="39" customFormat="1" ht="12">
      <c r="A77" s="70"/>
    </row>
    <row r="78" s="39" customFormat="1" ht="12">
      <c r="A78" s="70"/>
    </row>
    <row r="79" s="39" customFormat="1" ht="12">
      <c r="A79" s="70"/>
    </row>
    <row r="80" s="39" customFormat="1" ht="12">
      <c r="A80" s="70"/>
    </row>
    <row r="81" s="39" customFormat="1" ht="12">
      <c r="A81" s="70"/>
    </row>
    <row r="82" s="39" customFormat="1" ht="12">
      <c r="A82" s="70"/>
    </row>
    <row r="83" s="39" customFormat="1" ht="12">
      <c r="A83" s="70"/>
    </row>
    <row r="84" s="39" customFormat="1" ht="12">
      <c r="A84" s="70"/>
    </row>
    <row r="85" s="39" customFormat="1" ht="12">
      <c r="A85" s="70"/>
    </row>
    <row r="86" s="39" customFormat="1" ht="12">
      <c r="A86" s="70"/>
    </row>
    <row r="87" s="39" customFormat="1" ht="12">
      <c r="A87" s="70"/>
    </row>
    <row r="88" s="39" customFormat="1" ht="12">
      <c r="A88" s="70"/>
    </row>
    <row r="89" s="39" customFormat="1" ht="12">
      <c r="A89" s="70"/>
    </row>
    <row r="90" s="39" customFormat="1" ht="12">
      <c r="A90" s="70"/>
    </row>
    <row r="91" s="39" customFormat="1" ht="12">
      <c r="A91" s="70"/>
    </row>
    <row r="92" s="39" customFormat="1" ht="12">
      <c r="A92" s="70"/>
    </row>
    <row r="93" s="39" customFormat="1" ht="12">
      <c r="A93" s="70"/>
    </row>
    <row r="94" s="39" customFormat="1" ht="12">
      <c r="A94" s="70"/>
    </row>
    <row r="95" s="39" customFormat="1" ht="12">
      <c r="A95" s="70"/>
    </row>
    <row r="96" s="39" customFormat="1" ht="12">
      <c r="A96" s="70"/>
    </row>
    <row r="97" s="39" customFormat="1" ht="12">
      <c r="A97" s="70"/>
    </row>
    <row r="98" s="39" customFormat="1" ht="12">
      <c r="A98" s="70"/>
    </row>
    <row r="99" s="39" customFormat="1" ht="12">
      <c r="A99" s="70"/>
    </row>
    <row r="100" s="39" customFormat="1" ht="12">
      <c r="A100" s="70"/>
    </row>
    <row r="101" s="39" customFormat="1" ht="12">
      <c r="A101" s="70"/>
    </row>
    <row r="102" s="39" customFormat="1" ht="12">
      <c r="A102" s="70"/>
    </row>
    <row r="103" s="39" customFormat="1" ht="12">
      <c r="A103" s="70"/>
    </row>
    <row r="104" s="39" customFormat="1" ht="12">
      <c r="A104" s="70"/>
    </row>
    <row r="105" s="39" customFormat="1" ht="12">
      <c r="A105" s="70"/>
    </row>
    <row r="106" s="39" customFormat="1" ht="12">
      <c r="A106" s="70"/>
    </row>
    <row r="107" s="39" customFormat="1" ht="12">
      <c r="A107" s="70"/>
    </row>
    <row r="108" s="39" customFormat="1" ht="12">
      <c r="A108" s="70"/>
    </row>
    <row r="109" s="39" customFormat="1" ht="12">
      <c r="A109" s="70"/>
    </row>
    <row r="110" s="39" customFormat="1" ht="12">
      <c r="A110" s="70"/>
    </row>
    <row r="111" s="39" customFormat="1" ht="12">
      <c r="A111" s="70"/>
    </row>
    <row r="112" s="39" customFormat="1" ht="12">
      <c r="A112" s="70"/>
    </row>
    <row r="113" s="39" customFormat="1" ht="12">
      <c r="A113" s="70"/>
    </row>
    <row r="114" s="39" customFormat="1" ht="12">
      <c r="A114" s="70"/>
    </row>
    <row r="115" s="39" customFormat="1" ht="12">
      <c r="A115" s="70"/>
    </row>
    <row r="116" s="39" customFormat="1" ht="12">
      <c r="A116" s="70"/>
    </row>
    <row r="117" s="39" customFormat="1" ht="12">
      <c r="A117" s="70"/>
    </row>
    <row r="118" s="39" customFormat="1" ht="12">
      <c r="A118" s="70"/>
    </row>
    <row r="119" s="39" customFormat="1" ht="12">
      <c r="A119" s="70"/>
    </row>
    <row r="120" s="39" customFormat="1" ht="12">
      <c r="A120" s="70"/>
    </row>
    <row r="121" s="39" customFormat="1" ht="12">
      <c r="A121" s="70"/>
    </row>
    <row r="122" s="39" customFormat="1" ht="12">
      <c r="A122" s="70"/>
    </row>
    <row r="123" s="39" customFormat="1" ht="12">
      <c r="A123" s="70"/>
    </row>
    <row r="124" s="39" customFormat="1" ht="12">
      <c r="A124" s="70"/>
    </row>
    <row r="125" s="39" customFormat="1" ht="12">
      <c r="A125" s="70"/>
    </row>
    <row r="126" s="39" customFormat="1" ht="12">
      <c r="A126" s="70"/>
    </row>
    <row r="127" s="39" customFormat="1" ht="12">
      <c r="A127" s="70"/>
    </row>
    <row r="128" s="39" customFormat="1" ht="12">
      <c r="A128" s="70"/>
    </row>
    <row r="129" s="39" customFormat="1" ht="12">
      <c r="A129" s="70"/>
    </row>
    <row r="130" s="39" customFormat="1" ht="12">
      <c r="A130" s="70"/>
    </row>
    <row r="131" s="39" customFormat="1" ht="12">
      <c r="A131" s="70"/>
    </row>
    <row r="132" s="39" customFormat="1" ht="12">
      <c r="A132" s="70"/>
    </row>
    <row r="133" s="39" customFormat="1" ht="12">
      <c r="A133" s="70"/>
    </row>
    <row r="134" s="39" customFormat="1" ht="12">
      <c r="A134" s="70"/>
    </row>
    <row r="135" s="39" customFormat="1" ht="12">
      <c r="A135" s="70"/>
    </row>
    <row r="136" s="39" customFormat="1" ht="12">
      <c r="A136" s="70"/>
    </row>
    <row r="137" s="39" customFormat="1" ht="12">
      <c r="A137" s="70"/>
    </row>
    <row r="138" s="39" customFormat="1" ht="12">
      <c r="A138" s="70"/>
    </row>
    <row r="139" s="39" customFormat="1" ht="12">
      <c r="A139" s="70"/>
    </row>
    <row r="140" s="39" customFormat="1" ht="12">
      <c r="A140" s="70"/>
    </row>
    <row r="141" s="39" customFormat="1" ht="12">
      <c r="A141" s="70"/>
    </row>
    <row r="142" s="39" customFormat="1" ht="12">
      <c r="A142" s="70"/>
    </row>
    <row r="143" s="39" customFormat="1" ht="12">
      <c r="A143" s="70"/>
    </row>
    <row r="144" s="39" customFormat="1" ht="12">
      <c r="A144" s="70"/>
    </row>
    <row r="145" s="39" customFormat="1" ht="12">
      <c r="A145" s="70"/>
    </row>
    <row r="146" s="39" customFormat="1" ht="12">
      <c r="A146" s="70"/>
    </row>
    <row r="147" s="39" customFormat="1" ht="12">
      <c r="A147" s="70"/>
    </row>
    <row r="148" s="39" customFormat="1" ht="12">
      <c r="A148" s="70"/>
    </row>
    <row r="149" s="39" customFormat="1" ht="12">
      <c r="A149" s="70"/>
    </row>
    <row r="150" s="39" customFormat="1" ht="12">
      <c r="A150" s="70"/>
    </row>
    <row r="151" s="39" customFormat="1" ht="12">
      <c r="A151" s="70"/>
    </row>
    <row r="152" s="39" customFormat="1" ht="12">
      <c r="A152" s="70"/>
    </row>
    <row r="153" s="39" customFormat="1" ht="12">
      <c r="A153" s="70"/>
    </row>
    <row r="154" s="39" customFormat="1" ht="12">
      <c r="A154" s="70"/>
    </row>
    <row r="155" s="39" customFormat="1" ht="12">
      <c r="A155" s="70"/>
    </row>
    <row r="156" s="39" customFormat="1" ht="12">
      <c r="A156" s="70"/>
    </row>
    <row r="157" s="39" customFormat="1" ht="12">
      <c r="A157" s="70"/>
    </row>
    <row r="158" s="39" customFormat="1" ht="12">
      <c r="A158" s="70"/>
    </row>
    <row r="159" s="39" customFormat="1" ht="12">
      <c r="A159" s="70"/>
    </row>
    <row r="160" s="39" customFormat="1" ht="12">
      <c r="A160" s="70"/>
    </row>
    <row r="161" s="39" customFormat="1" ht="12">
      <c r="A161" s="70"/>
    </row>
    <row r="162" s="39" customFormat="1" ht="12">
      <c r="A162" s="70"/>
    </row>
    <row r="163" s="39" customFormat="1" ht="12">
      <c r="A163" s="70"/>
    </row>
    <row r="164" s="39" customFormat="1" ht="12">
      <c r="A164" s="70"/>
    </row>
    <row r="165" s="39" customFormat="1" ht="12">
      <c r="A165" s="70"/>
    </row>
    <row r="166" s="39" customFormat="1" ht="12">
      <c r="A166" s="70"/>
    </row>
    <row r="167" s="39" customFormat="1" ht="12">
      <c r="A167" s="70"/>
    </row>
    <row r="168" s="39" customFormat="1" ht="12">
      <c r="A168" s="70"/>
    </row>
    <row r="169" s="39" customFormat="1" ht="12">
      <c r="A169" s="70"/>
    </row>
    <row r="170" s="39" customFormat="1" ht="12">
      <c r="A170" s="70"/>
    </row>
    <row r="171" s="39" customFormat="1" ht="12">
      <c r="A171" s="70"/>
    </row>
    <row r="172" s="39" customFormat="1" ht="12">
      <c r="A172" s="70"/>
    </row>
    <row r="173" s="39" customFormat="1" ht="12">
      <c r="A173" s="70"/>
    </row>
    <row r="174" s="39" customFormat="1" ht="12">
      <c r="A174" s="70"/>
    </row>
    <row r="175" s="39" customFormat="1" ht="12">
      <c r="A175" s="70"/>
    </row>
    <row r="176" s="39" customFormat="1" ht="12">
      <c r="A176" s="70"/>
    </row>
    <row r="177" s="39" customFormat="1" ht="12">
      <c r="A177" s="70"/>
    </row>
    <row r="178" s="39" customFormat="1" ht="12">
      <c r="A178" s="70"/>
    </row>
    <row r="179" s="39" customFormat="1" ht="12">
      <c r="A179" s="70"/>
    </row>
    <row r="180" s="39" customFormat="1" ht="12">
      <c r="A180" s="70"/>
    </row>
    <row r="181" s="39" customFormat="1" ht="12">
      <c r="A181" s="70"/>
    </row>
    <row r="182" s="39" customFormat="1" ht="12">
      <c r="A182" s="70"/>
    </row>
    <row r="183" s="39" customFormat="1" ht="12">
      <c r="A183" s="70"/>
    </row>
    <row r="184" s="39" customFormat="1" ht="12">
      <c r="A184" s="70"/>
    </row>
    <row r="185" s="39" customFormat="1" ht="12">
      <c r="A185" s="70"/>
    </row>
    <row r="186" s="39" customFormat="1" ht="12">
      <c r="A186" s="70"/>
    </row>
    <row r="187" s="39" customFormat="1" ht="12">
      <c r="A187" s="70"/>
    </row>
    <row r="188" s="39" customFormat="1" ht="12">
      <c r="A188" s="70"/>
    </row>
    <row r="189" s="39" customFormat="1" ht="12">
      <c r="A189" s="70"/>
    </row>
    <row r="190" s="39" customFormat="1" ht="12">
      <c r="A190" s="70"/>
    </row>
    <row r="191" s="39" customFormat="1" ht="12">
      <c r="A191" s="70"/>
    </row>
    <row r="192" s="39" customFormat="1" ht="12">
      <c r="A192" s="70"/>
    </row>
    <row r="193" s="39" customFormat="1" ht="12">
      <c r="A193" s="70"/>
    </row>
    <row r="194" s="39" customFormat="1" ht="12">
      <c r="A194" s="70"/>
    </row>
    <row r="195" s="39" customFormat="1" ht="12">
      <c r="A195" s="70"/>
    </row>
    <row r="196" s="39" customFormat="1" ht="12">
      <c r="A196" s="70"/>
    </row>
    <row r="197" s="39" customFormat="1" ht="12">
      <c r="A197" s="70"/>
    </row>
    <row r="198" s="39" customFormat="1" ht="12">
      <c r="A198" s="70"/>
    </row>
    <row r="199" s="39" customFormat="1" ht="12">
      <c r="A199" s="70"/>
    </row>
    <row r="200" s="39" customFormat="1" ht="12">
      <c r="A200" s="70"/>
    </row>
    <row r="201" s="39" customFormat="1" ht="12">
      <c r="A201" s="70"/>
    </row>
    <row r="202" s="39" customFormat="1" ht="12">
      <c r="A202" s="70"/>
    </row>
    <row r="203" s="39" customFormat="1" ht="12">
      <c r="A203" s="70"/>
    </row>
    <row r="204" s="39" customFormat="1" ht="12">
      <c r="A204" s="70"/>
    </row>
    <row r="205" s="39" customFormat="1" ht="12">
      <c r="A205" s="70"/>
    </row>
    <row r="206" s="39" customFormat="1" ht="12">
      <c r="A206" s="70"/>
    </row>
    <row r="207" s="39" customFormat="1" ht="12">
      <c r="A207" s="70"/>
    </row>
    <row r="208" s="39" customFormat="1" ht="12">
      <c r="A208" s="70"/>
    </row>
    <row r="209" s="39" customFormat="1" ht="12">
      <c r="A209" s="70"/>
    </row>
    <row r="210" s="39" customFormat="1" ht="12">
      <c r="A210" s="70"/>
    </row>
    <row r="211" s="39" customFormat="1" ht="12">
      <c r="A211" s="70"/>
    </row>
    <row r="212" s="39" customFormat="1" ht="12">
      <c r="A212" s="70"/>
    </row>
    <row r="213" s="39" customFormat="1" ht="12">
      <c r="A213" s="70"/>
    </row>
    <row r="214" s="39" customFormat="1" ht="12">
      <c r="A214" s="70"/>
    </row>
    <row r="215" s="39" customFormat="1" ht="12">
      <c r="A215" s="70"/>
    </row>
    <row r="216" s="39" customFormat="1" ht="12">
      <c r="A216" s="70"/>
    </row>
    <row r="217" s="39" customFormat="1" ht="12">
      <c r="A217" s="70"/>
    </row>
    <row r="218" s="39" customFormat="1" ht="12">
      <c r="A218" s="70"/>
    </row>
    <row r="219" s="39" customFormat="1" ht="12">
      <c r="A219" s="70"/>
    </row>
    <row r="220" s="39" customFormat="1" ht="12">
      <c r="A220" s="70"/>
    </row>
    <row r="221" s="39" customFormat="1" ht="12">
      <c r="A221" s="70"/>
    </row>
    <row r="222" s="39" customFormat="1" ht="12">
      <c r="A222" s="70"/>
    </row>
    <row r="223" s="39" customFormat="1" ht="12">
      <c r="A223" s="70"/>
    </row>
    <row r="224" s="39" customFormat="1" ht="12">
      <c r="A224" s="70"/>
    </row>
    <row r="225" s="39" customFormat="1" ht="12">
      <c r="A225" s="70"/>
    </row>
    <row r="226" s="39" customFormat="1" ht="12">
      <c r="A226" s="70"/>
    </row>
    <row r="227" s="39" customFormat="1" ht="12">
      <c r="A227" s="70"/>
    </row>
    <row r="228" s="39" customFormat="1" ht="12">
      <c r="A228" s="70"/>
    </row>
    <row r="229" s="39" customFormat="1" ht="12">
      <c r="A229" s="70"/>
    </row>
    <row r="230" s="39" customFormat="1" ht="12">
      <c r="A230" s="70"/>
    </row>
    <row r="231" s="39" customFormat="1" ht="12">
      <c r="A231" s="70"/>
    </row>
    <row r="232" s="39" customFormat="1" ht="12">
      <c r="A232" s="70"/>
    </row>
    <row r="233" s="39" customFormat="1" ht="12">
      <c r="A233" s="70"/>
    </row>
    <row r="234" s="39" customFormat="1" ht="12">
      <c r="A234" s="70"/>
    </row>
    <row r="235" s="39" customFormat="1" ht="12">
      <c r="A235" s="70"/>
    </row>
    <row r="236" s="39" customFormat="1" ht="12">
      <c r="A236" s="70"/>
    </row>
    <row r="237" s="39" customFormat="1" ht="12">
      <c r="A237" s="70"/>
    </row>
    <row r="238" s="39" customFormat="1" ht="12">
      <c r="A238" s="70"/>
    </row>
    <row r="239" s="39" customFormat="1" ht="12">
      <c r="A239" s="70"/>
    </row>
    <row r="240" s="39" customFormat="1" ht="12">
      <c r="A240" s="70"/>
    </row>
    <row r="241" s="39" customFormat="1" ht="12">
      <c r="A241" s="70"/>
    </row>
    <row r="242" s="39" customFormat="1" ht="12">
      <c r="A242" s="70"/>
    </row>
    <row r="243" s="39" customFormat="1" ht="12">
      <c r="A243" s="70"/>
    </row>
    <row r="244" s="39" customFormat="1" ht="12">
      <c r="A244" s="70"/>
    </row>
    <row r="245" s="39" customFormat="1" ht="12">
      <c r="A245" s="70"/>
    </row>
    <row r="246" s="39" customFormat="1" ht="12">
      <c r="A246" s="70"/>
    </row>
    <row r="247" s="39" customFormat="1" ht="12">
      <c r="A247" s="70"/>
    </row>
    <row r="248" s="39" customFormat="1" ht="12">
      <c r="A248" s="70"/>
    </row>
    <row r="249" s="39" customFormat="1" ht="12">
      <c r="A249" s="70"/>
    </row>
    <row r="250" s="39" customFormat="1" ht="12">
      <c r="A250" s="70"/>
    </row>
    <row r="251" s="39" customFormat="1" ht="12">
      <c r="A251" s="70"/>
    </row>
    <row r="252" s="39" customFormat="1" ht="12">
      <c r="A252" s="70"/>
    </row>
    <row r="253" s="39" customFormat="1" ht="12">
      <c r="A253" s="70"/>
    </row>
    <row r="254" s="39" customFormat="1" ht="12">
      <c r="A254" s="70"/>
    </row>
    <row r="255" s="39" customFormat="1" ht="12">
      <c r="A255" s="70"/>
    </row>
    <row r="256" s="39" customFormat="1" ht="12">
      <c r="A256" s="70"/>
    </row>
    <row r="257" s="39" customFormat="1" ht="12">
      <c r="A257" s="70"/>
    </row>
    <row r="258" s="39" customFormat="1" ht="12">
      <c r="A258" s="70"/>
    </row>
    <row r="259" s="39" customFormat="1" ht="12">
      <c r="A259" s="70"/>
    </row>
    <row r="260" s="39" customFormat="1" ht="12">
      <c r="A260" s="70"/>
    </row>
    <row r="261" s="39" customFormat="1" ht="12">
      <c r="A261" s="70"/>
    </row>
    <row r="262" s="39" customFormat="1" ht="12">
      <c r="A262" s="70"/>
    </row>
    <row r="263" s="39" customFormat="1" ht="12">
      <c r="A263" s="70"/>
    </row>
    <row r="264" s="39" customFormat="1" ht="12">
      <c r="A264" s="70"/>
    </row>
    <row r="265" s="39" customFormat="1" ht="12">
      <c r="A265" s="70"/>
    </row>
    <row r="266" s="39" customFormat="1" ht="12">
      <c r="A266" s="70"/>
    </row>
    <row r="267" s="39" customFormat="1" ht="12">
      <c r="A267" s="70"/>
    </row>
    <row r="268" s="39" customFormat="1" ht="12">
      <c r="A268" s="70"/>
    </row>
    <row r="269" s="39" customFormat="1" ht="12">
      <c r="A269" s="70"/>
    </row>
    <row r="270" s="39" customFormat="1" ht="12">
      <c r="A270" s="70"/>
    </row>
    <row r="271" s="39" customFormat="1" ht="12">
      <c r="A271" s="70"/>
    </row>
    <row r="272" s="39" customFormat="1" ht="12">
      <c r="A272" s="70"/>
    </row>
    <row r="273" s="39" customFormat="1" ht="12">
      <c r="A273" s="70"/>
    </row>
    <row r="274" s="39" customFormat="1" ht="12">
      <c r="A274" s="70"/>
    </row>
    <row r="275" s="39" customFormat="1" ht="12">
      <c r="A275" s="70"/>
    </row>
    <row r="276" s="39" customFormat="1" ht="12">
      <c r="A276" s="70"/>
    </row>
    <row r="277" s="39" customFormat="1" ht="12">
      <c r="A277" s="70"/>
    </row>
    <row r="278" s="39" customFormat="1" ht="12">
      <c r="A278" s="70"/>
    </row>
    <row r="279" s="39" customFormat="1" ht="12">
      <c r="A279" s="70"/>
    </row>
    <row r="280" s="39" customFormat="1" ht="12">
      <c r="A280" s="70"/>
    </row>
    <row r="281" s="39" customFormat="1" ht="12">
      <c r="A281" s="70"/>
    </row>
    <row r="282" s="39" customFormat="1" ht="12">
      <c r="A282" s="70"/>
    </row>
    <row r="283" s="39" customFormat="1" ht="12">
      <c r="A283" s="70"/>
    </row>
    <row r="284" s="39" customFormat="1" ht="12">
      <c r="A284" s="70"/>
    </row>
    <row r="285" s="39" customFormat="1" ht="12">
      <c r="A285" s="70"/>
    </row>
    <row r="286" s="39" customFormat="1" ht="12">
      <c r="A286" s="70"/>
    </row>
    <row r="287" s="39" customFormat="1" ht="12">
      <c r="A287" s="70"/>
    </row>
    <row r="288" s="39" customFormat="1" ht="12">
      <c r="A288" s="70"/>
    </row>
    <row r="289" s="39" customFormat="1" ht="12">
      <c r="A289" s="70"/>
    </row>
    <row r="290" s="39" customFormat="1" ht="12">
      <c r="A290" s="70"/>
    </row>
    <row r="291" s="39" customFormat="1" ht="12">
      <c r="A291" s="70"/>
    </row>
    <row r="292" s="39" customFormat="1" ht="12">
      <c r="A292" s="70"/>
    </row>
    <row r="293" s="39" customFormat="1" ht="12">
      <c r="A293" s="70"/>
    </row>
    <row r="294" s="39" customFormat="1" ht="12">
      <c r="A294" s="70"/>
    </row>
    <row r="295" s="39" customFormat="1" ht="12">
      <c r="A295" s="70"/>
    </row>
    <row r="296" s="39" customFormat="1" ht="12">
      <c r="A296" s="70"/>
    </row>
    <row r="297" s="39" customFormat="1" ht="12">
      <c r="A297" s="70"/>
    </row>
    <row r="298" s="39" customFormat="1" ht="12">
      <c r="A298" s="70"/>
    </row>
    <row r="299" s="39" customFormat="1" ht="12">
      <c r="A299" s="70"/>
    </row>
    <row r="300" s="39" customFormat="1" ht="12">
      <c r="A300" s="70"/>
    </row>
  </sheetData>
  <sheetProtection/>
  <mergeCells count="19">
    <mergeCell ref="A24:A25"/>
    <mergeCell ref="A4:B5"/>
    <mergeCell ref="C4:G4"/>
    <mergeCell ref="A22:B22"/>
    <mergeCell ref="A6:A8"/>
    <mergeCell ref="A11:A14"/>
    <mergeCell ref="A17:A21"/>
    <mergeCell ref="A16:B16"/>
    <mergeCell ref="A23:B23"/>
    <mergeCell ref="A27:B27"/>
    <mergeCell ref="I4:I5"/>
    <mergeCell ref="A1:I1"/>
    <mergeCell ref="A3:I3"/>
    <mergeCell ref="A2:I2"/>
    <mergeCell ref="A9:B9"/>
    <mergeCell ref="A15:B15"/>
    <mergeCell ref="A10:B10"/>
    <mergeCell ref="H4:H5"/>
    <mergeCell ref="A26:B26"/>
  </mergeCells>
  <printOptions/>
  <pageMargins left="0.75" right="0.75" top="1" bottom="1" header="0.5" footer="0.5"/>
  <pageSetup fitToHeight="1" fitToWidth="1" horizontalDpi="300" verticalDpi="3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3">
      <selection activeCell="G26" sqref="G26"/>
    </sheetView>
  </sheetViews>
  <sheetFormatPr defaultColWidth="9.140625" defaultRowHeight="12.75"/>
  <cols>
    <col min="1" max="1" width="46.421875" style="3" customWidth="1"/>
    <col min="2" max="2" width="13.28125" style="3" customWidth="1"/>
    <col min="3" max="3" width="13.00390625" style="3" customWidth="1"/>
    <col min="4" max="4" width="12.00390625" style="3" customWidth="1"/>
    <col min="5" max="5" width="12.140625" style="3" customWidth="1"/>
    <col min="6" max="6" width="12.7109375" style="3" customWidth="1"/>
    <col min="7" max="8" width="12.00390625" style="3" customWidth="1"/>
    <col min="9" max="16384" width="9.140625" style="3" customWidth="1"/>
  </cols>
  <sheetData>
    <row r="1" spans="1:8" ht="15">
      <c r="A1" s="128" t="s">
        <v>4</v>
      </c>
      <c r="B1" s="128"/>
      <c r="C1" s="128"/>
      <c r="D1" s="128"/>
      <c r="E1" s="128"/>
      <c r="F1" s="128"/>
      <c r="G1" s="128"/>
      <c r="H1" s="128"/>
    </row>
    <row r="2" spans="1:8" ht="15">
      <c r="A2" s="128" t="s">
        <v>157</v>
      </c>
      <c r="B2" s="128"/>
      <c r="C2" s="128"/>
      <c r="D2" s="128"/>
      <c r="E2" s="128"/>
      <c r="F2" s="128"/>
      <c r="G2" s="128"/>
      <c r="H2" s="128"/>
    </row>
    <row r="3" spans="1:8" ht="58.5" customHeight="1">
      <c r="A3" s="128" t="s">
        <v>140</v>
      </c>
      <c r="B3" s="128"/>
      <c r="C3" s="128"/>
      <c r="D3" s="128"/>
      <c r="E3" s="128"/>
      <c r="F3" s="128"/>
      <c r="G3" s="128"/>
      <c r="H3" s="128"/>
    </row>
    <row r="4" spans="1:8" ht="27" customHeight="1">
      <c r="A4" s="106"/>
      <c r="B4" s="139" t="s">
        <v>59</v>
      </c>
      <c r="C4" s="139"/>
      <c r="D4" s="139"/>
      <c r="E4" s="139"/>
      <c r="F4" s="139"/>
      <c r="G4" s="139"/>
      <c r="H4" s="107"/>
    </row>
    <row r="5" spans="1:8" ht="72">
      <c r="A5" s="97" t="s">
        <v>139</v>
      </c>
      <c r="B5" s="12" t="s">
        <v>35</v>
      </c>
      <c r="C5" s="12" t="s">
        <v>36</v>
      </c>
      <c r="D5" s="12" t="s">
        <v>3</v>
      </c>
      <c r="E5" s="12" t="s">
        <v>0</v>
      </c>
      <c r="F5" s="12" t="s">
        <v>26</v>
      </c>
      <c r="G5" s="92" t="s">
        <v>118</v>
      </c>
      <c r="H5" s="92" t="s">
        <v>144</v>
      </c>
    </row>
    <row r="6" spans="1:8" ht="41.25" customHeight="1">
      <c r="A6" s="138" t="s">
        <v>60</v>
      </c>
      <c r="B6" s="138"/>
      <c r="C6" s="138"/>
      <c r="D6" s="138"/>
      <c r="E6" s="138"/>
      <c r="F6" s="138"/>
      <c r="G6" s="138"/>
      <c r="H6" s="138"/>
    </row>
    <row r="7" spans="1:8" s="4" customFormat="1" ht="48">
      <c r="A7" s="108" t="s">
        <v>61</v>
      </c>
      <c r="B7" s="13"/>
      <c r="C7" s="13"/>
      <c r="D7" s="13">
        <v>2</v>
      </c>
      <c r="E7" s="13"/>
      <c r="F7" s="13"/>
      <c r="G7" s="88">
        <f>SUM(B7:F7)</f>
        <v>2</v>
      </c>
      <c r="H7" s="109">
        <f>G7/5/2</f>
        <v>0.2</v>
      </c>
    </row>
    <row r="8" spans="1:8" s="4" customFormat="1" ht="12.75">
      <c r="A8" s="108" t="s">
        <v>63</v>
      </c>
      <c r="B8" s="13"/>
      <c r="C8" s="13"/>
      <c r="D8" s="13">
        <v>1</v>
      </c>
      <c r="E8" s="13">
        <v>1</v>
      </c>
      <c r="F8" s="13" t="s">
        <v>62</v>
      </c>
      <c r="G8" s="88">
        <f aca="true" t="shared" si="0" ref="G8:G27">SUM(B8:F8)</f>
        <v>2</v>
      </c>
      <c r="H8" s="109">
        <f aca="true" t="shared" si="1" ref="H8:H16">G8/5/2</f>
        <v>0.2</v>
      </c>
    </row>
    <row r="9" spans="1:8" ht="48">
      <c r="A9" s="108" t="s">
        <v>64</v>
      </c>
      <c r="B9" s="13"/>
      <c r="C9" s="13"/>
      <c r="D9" s="13">
        <v>2</v>
      </c>
      <c r="E9" s="13"/>
      <c r="F9" s="13">
        <v>1</v>
      </c>
      <c r="G9" s="88">
        <f t="shared" si="0"/>
        <v>3</v>
      </c>
      <c r="H9" s="109">
        <f t="shared" si="1"/>
        <v>0.3</v>
      </c>
    </row>
    <row r="10" spans="1:8" ht="24">
      <c r="A10" s="33" t="s">
        <v>65</v>
      </c>
      <c r="B10" s="13"/>
      <c r="C10" s="13"/>
      <c r="D10" s="13" t="s">
        <v>62</v>
      </c>
      <c r="E10" s="13" t="s">
        <v>62</v>
      </c>
      <c r="F10" s="13" t="s">
        <v>62</v>
      </c>
      <c r="G10" s="88">
        <f t="shared" si="0"/>
        <v>0</v>
      </c>
      <c r="H10" s="109">
        <f t="shared" si="1"/>
        <v>0</v>
      </c>
    </row>
    <row r="11" spans="1:8" ht="36">
      <c r="A11" s="33" t="s">
        <v>66</v>
      </c>
      <c r="B11" s="13">
        <v>1</v>
      </c>
      <c r="C11" s="13"/>
      <c r="D11" s="13"/>
      <c r="E11" s="13">
        <v>1</v>
      </c>
      <c r="F11" s="13"/>
      <c r="G11" s="88">
        <f t="shared" si="0"/>
        <v>2</v>
      </c>
      <c r="H11" s="109">
        <f t="shared" si="1"/>
        <v>0.2</v>
      </c>
    </row>
    <row r="12" spans="1:8" ht="24">
      <c r="A12" s="33" t="s">
        <v>67</v>
      </c>
      <c r="B12" s="13"/>
      <c r="C12" s="13"/>
      <c r="D12" s="13"/>
      <c r="E12" s="13" t="s">
        <v>62</v>
      </c>
      <c r="F12" s="13" t="s">
        <v>62</v>
      </c>
      <c r="G12" s="88">
        <f t="shared" si="0"/>
        <v>0</v>
      </c>
      <c r="H12" s="109">
        <f t="shared" si="1"/>
        <v>0</v>
      </c>
    </row>
    <row r="13" spans="1:8" ht="36">
      <c r="A13" s="33" t="s">
        <v>68</v>
      </c>
      <c r="B13" s="13"/>
      <c r="C13" s="13"/>
      <c r="D13" s="13"/>
      <c r="E13" s="13" t="s">
        <v>62</v>
      </c>
      <c r="F13" s="13" t="s">
        <v>62</v>
      </c>
      <c r="G13" s="88">
        <f t="shared" si="0"/>
        <v>0</v>
      </c>
      <c r="H13" s="109">
        <f t="shared" si="1"/>
        <v>0</v>
      </c>
    </row>
    <row r="14" spans="1:8" ht="36">
      <c r="A14" s="33" t="s">
        <v>69</v>
      </c>
      <c r="B14" s="13"/>
      <c r="C14" s="13"/>
      <c r="D14" s="13"/>
      <c r="E14" s="13" t="s">
        <v>62</v>
      </c>
      <c r="F14" s="13" t="s">
        <v>62</v>
      </c>
      <c r="G14" s="88">
        <f t="shared" si="0"/>
        <v>0</v>
      </c>
      <c r="H14" s="109">
        <f t="shared" si="1"/>
        <v>0</v>
      </c>
    </row>
    <row r="15" spans="1:8" ht="36">
      <c r="A15" s="33" t="s">
        <v>70</v>
      </c>
      <c r="B15" s="13"/>
      <c r="C15" s="13"/>
      <c r="D15" s="13"/>
      <c r="E15" s="13">
        <v>2</v>
      </c>
      <c r="F15" s="13" t="s">
        <v>62</v>
      </c>
      <c r="G15" s="88">
        <f t="shared" si="0"/>
        <v>2</v>
      </c>
      <c r="H15" s="109">
        <f t="shared" si="1"/>
        <v>0.2</v>
      </c>
    </row>
    <row r="16" spans="1:8" ht="36">
      <c r="A16" s="33" t="s">
        <v>71</v>
      </c>
      <c r="B16" s="13" t="s">
        <v>62</v>
      </c>
      <c r="C16" s="13">
        <v>2</v>
      </c>
      <c r="D16" s="13"/>
      <c r="E16" s="13"/>
      <c r="F16" s="13"/>
      <c r="G16" s="88">
        <f t="shared" si="0"/>
        <v>2</v>
      </c>
      <c r="H16" s="109">
        <f t="shared" si="1"/>
        <v>0.2</v>
      </c>
    </row>
    <row r="17" spans="1:8" s="71" customFormat="1" ht="33" customHeight="1">
      <c r="A17" s="110" t="s">
        <v>142</v>
      </c>
      <c r="B17" s="14">
        <f>SUM(B7:B16)</f>
        <v>1</v>
      </c>
      <c r="C17" s="14">
        <f>SUM(C7:C16)</f>
        <v>2</v>
      </c>
      <c r="D17" s="14">
        <f>SUM(D7:D16)</f>
        <v>5</v>
      </c>
      <c r="E17" s="14">
        <f>SUM(E7:E16)</f>
        <v>4</v>
      </c>
      <c r="F17" s="14">
        <f>SUM(F7:F16)</f>
        <v>1</v>
      </c>
      <c r="G17" s="111">
        <f>SUM(B17:F17)</f>
        <v>13</v>
      </c>
      <c r="H17" s="112">
        <f>G17/5/10/2</f>
        <v>0.13</v>
      </c>
    </row>
    <row r="18" spans="1:8" ht="24">
      <c r="A18" s="15" t="s">
        <v>147</v>
      </c>
      <c r="B18" s="113">
        <f>B17/10/2</f>
        <v>0.05</v>
      </c>
      <c r="C18" s="113">
        <f>C17/10/2</f>
        <v>0.1</v>
      </c>
      <c r="D18" s="113">
        <f>D17/10/2</f>
        <v>0.25</v>
      </c>
      <c r="E18" s="113">
        <f>E17/10/2</f>
        <v>0.2</v>
      </c>
      <c r="F18" s="113">
        <f>F17/10/2</f>
        <v>0.05</v>
      </c>
      <c r="G18" s="114">
        <f>G17/5/2/10</f>
        <v>0.13</v>
      </c>
      <c r="H18" s="88"/>
    </row>
    <row r="19" spans="1:8" ht="13.5" customHeight="1">
      <c r="A19" s="137" t="s">
        <v>72</v>
      </c>
      <c r="B19" s="137"/>
      <c r="C19" s="137"/>
      <c r="D19" s="137"/>
      <c r="E19" s="137"/>
      <c r="F19" s="137"/>
      <c r="G19" s="137"/>
      <c r="H19" s="137"/>
    </row>
    <row r="20" spans="1:8" ht="48">
      <c r="A20" s="108" t="s">
        <v>73</v>
      </c>
      <c r="B20" s="13"/>
      <c r="C20" s="13"/>
      <c r="D20" s="13">
        <v>1</v>
      </c>
      <c r="E20" s="13" t="s">
        <v>62</v>
      </c>
      <c r="F20" s="13" t="s">
        <v>62</v>
      </c>
      <c r="G20" s="115">
        <f t="shared" si="0"/>
        <v>1</v>
      </c>
      <c r="H20" s="116">
        <f aca="true" t="shared" si="2" ref="H20:H27">G20/5/2</f>
        <v>0.1</v>
      </c>
    </row>
    <row r="21" spans="1:8" ht="24">
      <c r="A21" s="108" t="s">
        <v>74</v>
      </c>
      <c r="B21" s="13"/>
      <c r="C21" s="13"/>
      <c r="D21" s="13" t="s">
        <v>62</v>
      </c>
      <c r="E21" s="13">
        <v>1</v>
      </c>
      <c r="F21" s="13" t="s">
        <v>62</v>
      </c>
      <c r="G21" s="115">
        <f t="shared" si="0"/>
        <v>1</v>
      </c>
      <c r="H21" s="116">
        <f t="shared" si="2"/>
        <v>0.1</v>
      </c>
    </row>
    <row r="22" spans="1:8" ht="60">
      <c r="A22" s="108" t="s">
        <v>75</v>
      </c>
      <c r="B22" s="13"/>
      <c r="C22" s="13"/>
      <c r="D22" s="13" t="s">
        <v>62</v>
      </c>
      <c r="E22" s="13" t="s">
        <v>62</v>
      </c>
      <c r="F22" s="13">
        <v>1</v>
      </c>
      <c r="G22" s="115">
        <f t="shared" si="0"/>
        <v>1</v>
      </c>
      <c r="H22" s="116">
        <f t="shared" si="2"/>
        <v>0.1</v>
      </c>
    </row>
    <row r="23" spans="1:8" ht="24">
      <c r="A23" s="108" t="s">
        <v>76</v>
      </c>
      <c r="B23" s="13"/>
      <c r="C23" s="13"/>
      <c r="D23" s="13" t="s">
        <v>62</v>
      </c>
      <c r="E23" s="13"/>
      <c r="F23" s="13"/>
      <c r="G23" s="115">
        <f t="shared" si="0"/>
        <v>0</v>
      </c>
      <c r="H23" s="116">
        <f t="shared" si="2"/>
        <v>0</v>
      </c>
    </row>
    <row r="24" spans="1:8" ht="48">
      <c r="A24" s="108" t="s">
        <v>77</v>
      </c>
      <c r="B24" s="13"/>
      <c r="C24" s="13"/>
      <c r="D24" s="13"/>
      <c r="E24" s="13"/>
      <c r="F24" s="13" t="s">
        <v>62</v>
      </c>
      <c r="G24" s="115">
        <f t="shared" si="0"/>
        <v>0</v>
      </c>
      <c r="H24" s="116">
        <f t="shared" si="2"/>
        <v>0</v>
      </c>
    </row>
    <row r="25" spans="1:8" ht="36">
      <c r="A25" s="108" t="s">
        <v>78</v>
      </c>
      <c r="B25" s="13"/>
      <c r="C25" s="13"/>
      <c r="D25" s="13">
        <v>1</v>
      </c>
      <c r="E25" s="13"/>
      <c r="F25" s="13"/>
      <c r="G25" s="115">
        <f t="shared" si="0"/>
        <v>1</v>
      </c>
      <c r="H25" s="116">
        <f t="shared" si="2"/>
        <v>0.1</v>
      </c>
    </row>
    <row r="26" spans="1:8" ht="24">
      <c r="A26" s="108" t="s">
        <v>79</v>
      </c>
      <c r="B26" s="13"/>
      <c r="C26" s="13"/>
      <c r="D26" s="13">
        <v>1</v>
      </c>
      <c r="E26" s="13" t="s">
        <v>62</v>
      </c>
      <c r="F26" s="13" t="s">
        <v>62</v>
      </c>
      <c r="G26" s="115">
        <f t="shared" si="0"/>
        <v>1</v>
      </c>
      <c r="H26" s="116">
        <f t="shared" si="2"/>
        <v>0.1</v>
      </c>
    </row>
    <row r="27" spans="1:8" ht="24">
      <c r="A27" s="33" t="s">
        <v>80</v>
      </c>
      <c r="B27" s="13"/>
      <c r="C27" s="13"/>
      <c r="D27" s="13"/>
      <c r="E27" s="13"/>
      <c r="F27" s="13"/>
      <c r="G27" s="115">
        <f t="shared" si="0"/>
        <v>0</v>
      </c>
      <c r="H27" s="116">
        <f t="shared" si="2"/>
        <v>0</v>
      </c>
    </row>
    <row r="28" spans="1:8" ht="13.5" customHeight="1">
      <c r="A28" s="117" t="s">
        <v>141</v>
      </c>
      <c r="B28" s="84">
        <f aca="true" t="shared" si="3" ref="B28:G28">SUM(B20:B27)</f>
        <v>0</v>
      </c>
      <c r="C28" s="84">
        <f t="shared" si="3"/>
        <v>0</v>
      </c>
      <c r="D28" s="84">
        <f t="shared" si="3"/>
        <v>3</v>
      </c>
      <c r="E28" s="84">
        <f t="shared" si="3"/>
        <v>1</v>
      </c>
      <c r="F28" s="84">
        <f t="shared" si="3"/>
        <v>1</v>
      </c>
      <c r="G28" s="114">
        <f t="shared" si="3"/>
        <v>5</v>
      </c>
      <c r="H28" s="118">
        <f>G28/5/8/2</f>
        <v>0.0625</v>
      </c>
    </row>
    <row r="29" spans="1:8" ht="24">
      <c r="A29" s="15" t="s">
        <v>148</v>
      </c>
      <c r="B29" s="21">
        <f aca="true" t="shared" si="4" ref="B29:G29">B28/8/2</f>
        <v>0</v>
      </c>
      <c r="C29" s="21">
        <f t="shared" si="4"/>
        <v>0</v>
      </c>
      <c r="D29" s="21">
        <f t="shared" si="4"/>
        <v>0.1875</v>
      </c>
      <c r="E29" s="21">
        <f t="shared" si="4"/>
        <v>0.0625</v>
      </c>
      <c r="F29" s="21">
        <f t="shared" si="4"/>
        <v>0.0625</v>
      </c>
      <c r="G29" s="21">
        <f t="shared" si="4"/>
        <v>0.3125</v>
      </c>
      <c r="H29" s="119"/>
    </row>
    <row r="30" spans="1:8" ht="12.75">
      <c r="A30" s="117" t="s">
        <v>143</v>
      </c>
      <c r="B30" s="21">
        <f aca="true" t="shared" si="5" ref="B30:G30">B28+B17</f>
        <v>1</v>
      </c>
      <c r="C30" s="21">
        <f t="shared" si="5"/>
        <v>2</v>
      </c>
      <c r="D30" s="21">
        <f t="shared" si="5"/>
        <v>8</v>
      </c>
      <c r="E30" s="21">
        <f t="shared" si="5"/>
        <v>5</v>
      </c>
      <c r="F30" s="21">
        <f t="shared" si="5"/>
        <v>2</v>
      </c>
      <c r="G30" s="21">
        <f t="shared" si="5"/>
        <v>18</v>
      </c>
      <c r="H30" s="119"/>
    </row>
    <row r="31" spans="1:8" ht="24">
      <c r="A31" s="15" t="s">
        <v>149</v>
      </c>
      <c r="B31" s="21">
        <f aca="true" t="shared" si="6" ref="B31:G31">B30/18/2</f>
        <v>0.027777777777777776</v>
      </c>
      <c r="C31" s="21">
        <f t="shared" si="6"/>
        <v>0.05555555555555555</v>
      </c>
      <c r="D31" s="21">
        <f t="shared" si="6"/>
        <v>0.2222222222222222</v>
      </c>
      <c r="E31" s="21">
        <f t="shared" si="6"/>
        <v>0.1388888888888889</v>
      </c>
      <c r="F31" s="21">
        <f t="shared" si="6"/>
        <v>0.05555555555555555</v>
      </c>
      <c r="G31" s="21">
        <f t="shared" si="6"/>
        <v>0.5</v>
      </c>
      <c r="H31" s="119"/>
    </row>
    <row r="32" spans="1:8" ht="12.75">
      <c r="A32" s="72"/>
      <c r="B32" s="73"/>
      <c r="C32" s="73"/>
      <c r="D32" s="73"/>
      <c r="E32" s="73"/>
      <c r="F32" s="73"/>
      <c r="G32" s="74"/>
      <c r="H32" s="75"/>
    </row>
    <row r="33" ht="12.75">
      <c r="A33" s="2" t="s">
        <v>145</v>
      </c>
    </row>
    <row r="34" spans="1:8" ht="12.75">
      <c r="A34" s="2" t="s">
        <v>146</v>
      </c>
      <c r="H34" s="8"/>
    </row>
    <row r="37" ht="13.5" customHeight="1">
      <c r="A37" s="3" t="s">
        <v>72</v>
      </c>
    </row>
  </sheetData>
  <sheetProtection/>
  <mergeCells count="6">
    <mergeCell ref="A19:H19"/>
    <mergeCell ref="A1:H1"/>
    <mergeCell ref="A2:H2"/>
    <mergeCell ref="A3:H3"/>
    <mergeCell ref="A6:H6"/>
    <mergeCell ref="B4:G4"/>
  </mergeCells>
  <printOptions horizontalCentered="1"/>
  <pageMargins left="0.35433070866141736" right="0.2755905511811024" top="0.5511811023622047" bottom="0.7874015748031497" header="0.35433070866141736" footer="0.5118110236220472"/>
  <pageSetup fitToHeight="1" fitToWidth="1"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C13"/>
  <sheetViews>
    <sheetView zoomScalePageLayoutView="0" workbookViewId="0" topLeftCell="A1">
      <selection activeCell="A5" sqref="A5:C9"/>
    </sheetView>
  </sheetViews>
  <sheetFormatPr defaultColWidth="9.140625" defaultRowHeight="12.75"/>
  <cols>
    <col min="1" max="1" width="34.00390625" style="1" customWidth="1"/>
    <col min="2" max="3" width="32.57421875" style="1" customWidth="1"/>
    <col min="4" max="16384" width="9.140625" style="1" customWidth="1"/>
  </cols>
  <sheetData>
    <row r="1" spans="1:3" ht="15" customHeight="1">
      <c r="A1" s="140" t="s">
        <v>4</v>
      </c>
      <c r="B1" s="140"/>
      <c r="C1" s="140"/>
    </row>
    <row r="2" spans="1:3" ht="15">
      <c r="A2" s="140" t="s">
        <v>154</v>
      </c>
      <c r="B2" s="140"/>
      <c r="C2" s="140"/>
    </row>
    <row r="3" spans="1:3" ht="36.75" customHeight="1">
      <c r="A3" s="140" t="s">
        <v>101</v>
      </c>
      <c r="B3" s="140"/>
      <c r="C3" s="140"/>
    </row>
    <row r="4" spans="1:3" ht="36.75" customHeight="1">
      <c r="A4" s="80"/>
      <c r="B4" s="80"/>
      <c r="C4" s="80"/>
    </row>
    <row r="5" spans="1:3" ht="21.75" customHeight="1">
      <c r="A5" s="105"/>
      <c r="B5" s="132" t="s">
        <v>102</v>
      </c>
      <c r="C5" s="132"/>
    </row>
    <row r="6" spans="1:3" ht="132" customHeight="1">
      <c r="A6" s="98" t="s">
        <v>83</v>
      </c>
      <c r="B6" s="98" t="s">
        <v>103</v>
      </c>
      <c r="C6" s="98" t="s">
        <v>104</v>
      </c>
    </row>
    <row r="7" spans="1:3" ht="38.25">
      <c r="A7" s="48" t="s">
        <v>91</v>
      </c>
      <c r="B7" s="120"/>
      <c r="C7" s="105"/>
    </row>
    <row r="8" spans="1:3" ht="51">
      <c r="A8" s="48" t="s">
        <v>100</v>
      </c>
      <c r="B8" s="105">
        <v>2</v>
      </c>
      <c r="C8" s="105">
        <v>1</v>
      </c>
    </row>
    <row r="9" spans="1:3" ht="38.25">
      <c r="A9" s="48" t="s">
        <v>92</v>
      </c>
      <c r="B9" s="105"/>
      <c r="C9" s="105">
        <v>1</v>
      </c>
    </row>
    <row r="12" spans="1:2" ht="12.75">
      <c r="A12" s="79">
        <v>2</v>
      </c>
      <c r="B12" s="1" t="s">
        <v>93</v>
      </c>
    </row>
    <row r="13" spans="1:2" ht="12.75">
      <c r="A13" s="79">
        <v>1</v>
      </c>
      <c r="B13" s="1" t="s">
        <v>94</v>
      </c>
    </row>
  </sheetData>
  <sheetProtection/>
  <mergeCells count="4">
    <mergeCell ref="B5:C5"/>
    <mergeCell ref="A1:C1"/>
    <mergeCell ref="A2:C2"/>
    <mergeCell ref="A3:C3"/>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D26" sqref="D26"/>
    </sheetView>
  </sheetViews>
  <sheetFormatPr defaultColWidth="9.140625" defaultRowHeight="12.75"/>
  <cols>
    <col min="1" max="1" width="43.57421875" style="5" customWidth="1"/>
    <col min="2" max="2" width="26.140625" style="5" customWidth="1"/>
    <col min="3" max="3" width="20.00390625" style="5" customWidth="1"/>
    <col min="4" max="4" width="21.7109375" style="5" customWidth="1"/>
    <col min="5" max="16384" width="9.140625" style="5" customWidth="1"/>
  </cols>
  <sheetData>
    <row r="1" spans="1:4" s="83" customFormat="1" ht="15" customHeight="1">
      <c r="A1" s="140" t="s">
        <v>4</v>
      </c>
      <c r="B1" s="140"/>
      <c r="C1" s="140"/>
      <c r="D1" s="140"/>
    </row>
    <row r="2" spans="1:4" s="83" customFormat="1" ht="15">
      <c r="A2" s="140" t="s">
        <v>155</v>
      </c>
      <c r="B2" s="140"/>
      <c r="C2" s="140"/>
      <c r="D2" s="140"/>
    </row>
    <row r="3" spans="1:4" s="83" customFormat="1" ht="15">
      <c r="A3" s="140" t="s">
        <v>95</v>
      </c>
      <c r="B3" s="140"/>
      <c r="C3" s="140"/>
      <c r="D3" s="140"/>
    </row>
    <row r="5" spans="1:5" s="39" customFormat="1" ht="22.5" customHeight="1">
      <c r="A5" s="88"/>
      <c r="B5" s="127" t="s">
        <v>96</v>
      </c>
      <c r="C5" s="141"/>
      <c r="D5" s="141"/>
      <c r="E5" s="81"/>
    </row>
    <row r="6" spans="1:4" s="85" customFormat="1" ht="102" customHeight="1">
      <c r="A6" s="12" t="s">
        <v>83</v>
      </c>
      <c r="B6" s="12" t="s">
        <v>97</v>
      </c>
      <c r="C6" s="12" t="s">
        <v>98</v>
      </c>
      <c r="D6" s="12" t="s">
        <v>99</v>
      </c>
    </row>
    <row r="7" spans="1:4" s="85" customFormat="1" ht="24">
      <c r="A7" s="12" t="s">
        <v>91</v>
      </c>
      <c r="B7" s="13"/>
      <c r="C7" s="12">
        <v>1</v>
      </c>
      <c r="D7" s="12"/>
    </row>
    <row r="8" spans="1:4" s="85" customFormat="1" ht="36">
      <c r="A8" s="12" t="s">
        <v>100</v>
      </c>
      <c r="B8" s="84">
        <v>1</v>
      </c>
      <c r="C8" s="84"/>
      <c r="D8" s="12"/>
    </row>
    <row r="9" spans="1:4" s="85" customFormat="1" ht="24">
      <c r="A9" s="12" t="s">
        <v>92</v>
      </c>
      <c r="B9" s="84"/>
      <c r="C9" s="13"/>
      <c r="D9" s="13">
        <v>2</v>
      </c>
    </row>
    <row r="10" spans="1:4" s="39" customFormat="1" ht="12">
      <c r="A10" s="82"/>
      <c r="B10" s="13">
        <f>SUM(B7:B9)</f>
        <v>1</v>
      </c>
      <c r="C10" s="13">
        <f>SUM(C7:C9)</f>
        <v>1</v>
      </c>
      <c r="D10" s="13">
        <f>SUM(D7:D9)</f>
        <v>2</v>
      </c>
    </row>
    <row r="11" s="39" customFormat="1" ht="12"/>
    <row r="12" spans="1:2" s="39" customFormat="1" ht="12">
      <c r="A12" s="78">
        <v>2</v>
      </c>
      <c r="B12" s="39" t="s">
        <v>93</v>
      </c>
    </row>
    <row r="13" spans="1:2" s="39" customFormat="1" ht="12">
      <c r="A13" s="78">
        <v>1</v>
      </c>
      <c r="B13" s="39" t="s">
        <v>94</v>
      </c>
    </row>
    <row r="14" s="39" customFormat="1" ht="12"/>
    <row r="15" s="39" customFormat="1" ht="12"/>
  </sheetData>
  <sheetProtection/>
  <mergeCells count="4">
    <mergeCell ref="A3:D3"/>
    <mergeCell ref="B5:D5"/>
    <mergeCell ref="A1:D1"/>
    <mergeCell ref="A2:D2"/>
  </mergeCell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3"/>
  <sheetViews>
    <sheetView tabSelected="1" zoomScalePageLayoutView="0" workbookViewId="0" topLeftCell="A1">
      <selection activeCell="D18" sqref="D18"/>
    </sheetView>
  </sheetViews>
  <sheetFormatPr defaultColWidth="9.140625" defaultRowHeight="12.75"/>
  <cols>
    <col min="1" max="1" width="32.7109375" style="39" customWidth="1"/>
    <col min="2" max="2" width="26.140625" style="39" customWidth="1"/>
    <col min="3" max="3" width="22.421875" style="39" bestFit="1" customWidth="1"/>
    <col min="4" max="6" width="21.7109375" style="39" customWidth="1"/>
    <col min="7" max="8" width="21.7109375" style="39" hidden="1" customWidth="1"/>
    <col min="17" max="16384" width="9.140625" style="39" customWidth="1"/>
  </cols>
  <sheetData>
    <row r="1" spans="1:8" ht="15" customHeight="1">
      <c r="A1" s="140" t="s">
        <v>4</v>
      </c>
      <c r="B1" s="140"/>
      <c r="C1" s="140"/>
      <c r="D1" s="140"/>
      <c r="E1" s="140"/>
      <c r="F1" s="140"/>
      <c r="G1" s="87"/>
      <c r="H1" s="87"/>
    </row>
    <row r="2" spans="1:8" ht="15">
      <c r="A2" s="140" t="s">
        <v>156</v>
      </c>
      <c r="B2" s="140"/>
      <c r="C2" s="140"/>
      <c r="D2" s="140"/>
      <c r="E2" s="140"/>
      <c r="F2" s="140"/>
      <c r="G2" s="87"/>
      <c r="H2" s="87"/>
    </row>
    <row r="3" spans="1:8" ht="15">
      <c r="A3" s="86"/>
      <c r="B3" s="86"/>
      <c r="C3" s="86"/>
      <c r="D3" s="86"/>
      <c r="E3" s="87"/>
      <c r="F3" s="87"/>
      <c r="G3" s="87"/>
      <c r="H3" s="87"/>
    </row>
    <row r="4" spans="1:6" ht="15">
      <c r="A4" s="140" t="s">
        <v>81</v>
      </c>
      <c r="B4" s="140"/>
      <c r="C4" s="140"/>
      <c r="D4" s="140"/>
      <c r="E4" s="140"/>
      <c r="F4" s="140"/>
    </row>
    <row r="5" spans="1:8" ht="22.5" customHeight="1">
      <c r="A5" s="124"/>
      <c r="B5" s="142" t="s">
        <v>82</v>
      </c>
      <c r="C5" s="142"/>
      <c r="D5" s="142"/>
      <c r="E5" s="142"/>
      <c r="F5" s="142"/>
      <c r="G5" s="129"/>
      <c r="H5" s="129"/>
    </row>
    <row r="6" spans="1:8" s="76" customFormat="1" ht="223.5" customHeight="1">
      <c r="A6" s="12" t="s">
        <v>83</v>
      </c>
      <c r="B6" s="12" t="s">
        <v>84</v>
      </c>
      <c r="C6" s="12" t="s">
        <v>85</v>
      </c>
      <c r="D6" s="12" t="s">
        <v>86</v>
      </c>
      <c r="E6" s="12" t="s">
        <v>87</v>
      </c>
      <c r="F6" s="12" t="s">
        <v>88</v>
      </c>
      <c r="G6" s="121" t="s">
        <v>89</v>
      </c>
      <c r="H6" s="91" t="s">
        <v>90</v>
      </c>
    </row>
    <row r="7" spans="1:8" s="76" customFormat="1" ht="49.5" customHeight="1">
      <c r="A7" s="125" t="s">
        <v>91</v>
      </c>
      <c r="B7" s="12"/>
      <c r="C7" s="12"/>
      <c r="D7" s="12">
        <v>1</v>
      </c>
      <c r="E7" s="12"/>
      <c r="F7" s="12"/>
      <c r="G7" s="122"/>
      <c r="H7" s="45"/>
    </row>
    <row r="8" spans="1:8" s="76" customFormat="1" ht="36" customHeight="1">
      <c r="A8" s="125" t="s">
        <v>150</v>
      </c>
      <c r="B8" s="12"/>
      <c r="C8" s="12">
        <v>1</v>
      </c>
      <c r="D8" s="12"/>
      <c r="E8" s="12"/>
      <c r="F8" s="12"/>
      <c r="G8" s="122"/>
      <c r="H8" s="45"/>
    </row>
    <row r="9" spans="1:8" s="76" customFormat="1" ht="29.25" customHeight="1">
      <c r="A9" s="125" t="s">
        <v>92</v>
      </c>
      <c r="B9" s="12"/>
      <c r="C9" s="12"/>
      <c r="D9" s="12"/>
      <c r="E9" s="12">
        <v>1</v>
      </c>
      <c r="F9" s="84"/>
      <c r="G9" s="123"/>
      <c r="H9" s="77"/>
    </row>
    <row r="10" spans="1:8" s="76" customFormat="1" ht="12">
      <c r="A10" s="89"/>
      <c r="B10" s="90"/>
      <c r="C10" s="90"/>
      <c r="F10" s="90"/>
      <c r="G10" s="90"/>
      <c r="H10" s="90"/>
    </row>
    <row r="11" s="76" customFormat="1" ht="12"/>
    <row r="12" spans="1:2" s="76" customFormat="1" ht="12">
      <c r="A12" s="78">
        <v>2</v>
      </c>
      <c r="B12" s="76" t="s">
        <v>93</v>
      </c>
    </row>
    <row r="13" spans="1:2" s="76" customFormat="1" ht="12">
      <c r="A13" s="78">
        <v>1</v>
      </c>
      <c r="B13" s="76" t="s">
        <v>94</v>
      </c>
    </row>
    <row r="14" s="76" customFormat="1" ht="12"/>
    <row r="15" s="76" customFormat="1" ht="12"/>
    <row r="16" s="76" customFormat="1" ht="12"/>
    <row r="17" s="76" customFormat="1" ht="12"/>
    <row r="18" s="76" customFormat="1" ht="12"/>
    <row r="19" s="76" customFormat="1" ht="12"/>
    <row r="20" s="76" customFormat="1" ht="12"/>
    <row r="21" s="76" customFormat="1" ht="12"/>
    <row r="22" s="76" customFormat="1" ht="12"/>
    <row r="23" s="76" customFormat="1" ht="12"/>
    <row r="24" s="76" customFormat="1" ht="12"/>
    <row r="25" s="76" customFormat="1" ht="12"/>
    <row r="26" s="76" customFormat="1" ht="12"/>
    <row r="27" s="76" customFormat="1" ht="12"/>
    <row r="28" s="76" customFormat="1" ht="12"/>
    <row r="29" s="76" customFormat="1" ht="12"/>
    <row r="30" s="76" customFormat="1" ht="12"/>
    <row r="31" s="76" customFormat="1" ht="12"/>
    <row r="32" s="76" customFormat="1" ht="12"/>
    <row r="33" s="76" customFormat="1" ht="12"/>
    <row r="34" s="76" customFormat="1" ht="12"/>
    <row r="35" s="76" customFormat="1" ht="12"/>
    <row r="36" s="76" customFormat="1" ht="12"/>
    <row r="37" s="76" customFormat="1" ht="12"/>
    <row r="38" s="76" customFormat="1" ht="12"/>
    <row r="39" s="76" customFormat="1" ht="12"/>
    <row r="40" s="76" customFormat="1" ht="12"/>
    <row r="41" s="76" customFormat="1" ht="12"/>
    <row r="42" s="76" customFormat="1" ht="12"/>
    <row r="43" s="76" customFormat="1" ht="12"/>
    <row r="44" s="76" customFormat="1" ht="12"/>
    <row r="45" s="76" customFormat="1" ht="12"/>
    <row r="46" s="76" customFormat="1" ht="12"/>
    <row r="47" s="76" customFormat="1" ht="12"/>
  </sheetData>
  <sheetProtection/>
  <mergeCells count="4">
    <mergeCell ref="A1:F1"/>
    <mergeCell ref="A2:F2"/>
    <mergeCell ref="A4:F4"/>
    <mergeCell ref="B5:H5"/>
  </mergeCells>
  <printOptions horizontalCentered="1"/>
  <pageMargins left="0.1968503937007874" right="0.1968503937007874" top="0.5905511811023623" bottom="0.7086614173228347" header="0.5118110236220472" footer="0.5118110236220472"/>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Stefanos</dc:creator>
  <cp:keywords/>
  <dc:description/>
  <cp:lastModifiedBy>User</cp:lastModifiedBy>
  <cp:lastPrinted>2007-07-26T12:16:59Z</cp:lastPrinted>
  <dcterms:created xsi:type="dcterms:W3CDTF">2006-10-19T09:40:45Z</dcterms:created>
  <dcterms:modified xsi:type="dcterms:W3CDTF">2011-12-28T11:08:38Z</dcterms:modified>
  <cp:category/>
  <cp:version/>
  <cp:contentType/>
  <cp:contentStatus/>
</cp:coreProperties>
</file>